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48.200\FIN_nodala\Ekonomisti\FIN_DinaB\IZGLITIBA\2026\Lēmumi 01.2026\"/>
    </mc:Choice>
  </mc:AlternateContent>
  <xr:revisionPtr revIDLastSave="0" documentId="13_ncr:1_{1E9EC2AE-8CCE-4A0B-9834-0AF19B0087A3}" xr6:coauthVersionLast="47" xr6:coauthVersionMax="47" xr10:uidLastSave="{00000000-0000-0000-0000-000000000000}"/>
  <bookViews>
    <workbookView xWindow="1335" yWindow="5040" windowWidth="22965" windowHeight="11505" tabRatio="825" xr2:uid="{00000000-000D-0000-FFFF-FFFF00000000}"/>
  </bookViews>
  <sheets>
    <sheet name="MD PII 2026" sheetId="11" r:id="rId1"/>
    <sheet name="MD PII 2024 (2)" sheetId="12" state="hidden" r:id="rId2"/>
    <sheet name="Kval. pak. Saulīte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1" l="1"/>
  <c r="D5" i="11" s="1"/>
  <c r="E6" i="11"/>
  <c r="D6" i="11" s="1"/>
  <c r="E7" i="11"/>
  <c r="D7" i="11" s="1"/>
  <c r="E8" i="11"/>
  <c r="D8" i="11" s="1"/>
  <c r="E9" i="11"/>
  <c r="D9" i="11" s="1"/>
  <c r="E10" i="11"/>
  <c r="D10" i="11" s="1"/>
  <c r="E11" i="11"/>
  <c r="E12" i="11"/>
  <c r="E13" i="11"/>
  <c r="E14" i="11"/>
  <c r="E15" i="11"/>
  <c r="E16" i="11"/>
  <c r="D16" i="11" s="1"/>
  <c r="E17" i="11"/>
  <c r="D17" i="11" s="1"/>
  <c r="E18" i="11"/>
  <c r="D18" i="11" s="1"/>
  <c r="E19" i="11"/>
  <c r="D19" i="11" s="1"/>
  <c r="E4" i="11"/>
  <c r="D12" i="11"/>
  <c r="D13" i="11"/>
  <c r="D14" i="11"/>
  <c r="D15" i="11"/>
  <c r="D11" i="11"/>
  <c r="H5" i="11" l="1"/>
  <c r="I5" i="11" s="1"/>
  <c r="H6" i="11"/>
  <c r="I6" i="11" s="1"/>
  <c r="H7" i="11"/>
  <c r="I7" i="11" s="1"/>
  <c r="H8" i="11"/>
  <c r="I8" i="11" s="1"/>
  <c r="H9" i="11"/>
  <c r="I9" i="11" s="1"/>
  <c r="H10" i="11"/>
  <c r="I10" i="11" s="1"/>
  <c r="H11" i="11"/>
  <c r="I11" i="11" s="1"/>
  <c r="H12" i="11"/>
  <c r="I12" i="11" s="1"/>
  <c r="H14" i="11"/>
  <c r="I14" i="11" s="1"/>
  <c r="H15" i="11"/>
  <c r="I15" i="11" s="1"/>
  <c r="H16" i="11"/>
  <c r="I16" i="11" s="1"/>
  <c r="H17" i="11"/>
  <c r="I17" i="11" s="1"/>
  <c r="H18" i="11"/>
  <c r="I18" i="11" s="1"/>
  <c r="H19" i="11"/>
  <c r="I19" i="11"/>
  <c r="H4" i="11"/>
  <c r="I4" i="11" s="1"/>
  <c r="I20" i="11" l="1"/>
  <c r="H20" i="11"/>
  <c r="H26" i="12"/>
  <c r="H27" i="12"/>
  <c r="H28" i="12"/>
  <c r="H25" i="12"/>
  <c r="E25" i="12" s="1"/>
  <c r="D25" i="12" s="1"/>
  <c r="E26" i="12"/>
  <c r="D26" i="12" s="1"/>
  <c r="E27" i="12"/>
  <c r="D27" i="12" s="1"/>
  <c r="E28" i="12"/>
  <c r="D28" i="12" s="1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4" i="12"/>
  <c r="F29" i="12"/>
  <c r="G29" i="12"/>
  <c r="G26" i="12"/>
  <c r="G27" i="12"/>
  <c r="G28" i="12"/>
  <c r="G25" i="12"/>
  <c r="C29" i="12"/>
  <c r="H12" i="12"/>
  <c r="H19" i="12"/>
  <c r="H5" i="12"/>
  <c r="H6" i="12"/>
  <c r="H7" i="12"/>
  <c r="H8" i="12"/>
  <c r="H9" i="12"/>
  <c r="H10" i="12"/>
  <c r="H11" i="12"/>
  <c r="H13" i="12"/>
  <c r="H14" i="12"/>
  <c r="H15" i="12"/>
  <c r="H16" i="12"/>
  <c r="H17" i="12"/>
  <c r="H18" i="12"/>
  <c r="H4" i="12"/>
  <c r="G19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4" i="12"/>
  <c r="H29" i="12" l="1"/>
  <c r="D29" i="12"/>
  <c r="E29" i="12"/>
  <c r="F19" i="12"/>
  <c r="C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C20" i="11"/>
  <c r="E19" i="12" l="1"/>
  <c r="D19" i="12"/>
  <c r="F6" i="5"/>
  <c r="C6" i="5"/>
  <c r="G5" i="5"/>
  <c r="G6" i="5" s="1"/>
  <c r="D5" i="5"/>
  <c r="D6" i="5" s="1"/>
  <c r="E5" i="5" l="1"/>
  <c r="E6" i="5" s="1"/>
  <c r="D4" i="11" l="1"/>
  <c r="F20" i="11"/>
  <c r="D20" i="11" l="1"/>
  <c r="E20" i="11"/>
</calcChain>
</file>

<file path=xl/sharedStrings.xml><?xml version="1.0" encoding="utf-8"?>
<sst xmlns="http://schemas.openxmlformats.org/spreadsheetml/2006/main" count="113" uniqueCount="61">
  <si>
    <t>Nr.p.k.</t>
  </si>
  <si>
    <t>N.p.k.</t>
  </si>
  <si>
    <t>Pilsēta, pagastu pārvalde, izglītības iestāde</t>
  </si>
  <si>
    <t>3.kvalitātes pakāpe</t>
  </si>
  <si>
    <t>3. kvalitātes pakāpe (likmes)</t>
  </si>
  <si>
    <t xml:space="preserve">Darba devēja VSAOI  EUR </t>
  </si>
  <si>
    <t>Kopā</t>
  </si>
  <si>
    <t>Madonas pilsētas PII "Saulīte"</t>
  </si>
  <si>
    <r>
      <t xml:space="preserve">Mērķdotācijas sadalījums Madonas novada pašvaldības </t>
    </r>
    <r>
      <rPr>
        <b/>
        <sz val="11"/>
        <color theme="1"/>
        <rFont val="Arial"/>
        <family val="2"/>
        <charset val="186"/>
      </rPr>
      <t xml:space="preserve">pirmskolas izglītības iestāžu bērnu no piecu gadu vecuma </t>
    </r>
    <r>
      <rPr>
        <sz val="11"/>
        <color theme="1"/>
        <rFont val="Arial"/>
        <family val="2"/>
        <charset val="186"/>
      </rPr>
      <t xml:space="preserve">izglītošanā nodarbināto pedagogu </t>
    </r>
    <r>
      <rPr>
        <b/>
        <sz val="11"/>
        <color theme="1"/>
        <rFont val="Arial"/>
        <family val="2"/>
        <charset val="186"/>
      </rPr>
      <t>piemaksai par kvalitāti</t>
    </r>
    <r>
      <rPr>
        <sz val="11"/>
        <color theme="1"/>
        <rFont val="Arial"/>
        <family val="2"/>
        <charset val="186"/>
      </rPr>
      <t xml:space="preserve"> un valsts sociālās apdrošināšanas obligātajām iemaksām no 2021.gada septembra līdz decembrim</t>
    </r>
  </si>
  <si>
    <t>Darba samaksa mēnesī EUR</t>
  </si>
  <si>
    <t xml:space="preserve">Kopā piemaksa par kvalitāti 4 mēnešiem    EUR </t>
  </si>
  <si>
    <t>Kopā piemaksa mēnesī EUR</t>
  </si>
  <si>
    <t>Madonas novada pašvaldības izglītības iestādes, kurās apgūst pirmsskolas izglītības programmas</t>
  </si>
  <si>
    <t>Kopā mērķdotācija mēnesī tarifikācijai, EUR</t>
  </si>
  <si>
    <t xml:space="preserve">KOPĀ </t>
  </si>
  <si>
    <t>1.</t>
  </si>
  <si>
    <t>Bērzaunes pagasta pirmsskolas izglītības iestāde "Vārpiņa"</t>
  </si>
  <si>
    <t>2.</t>
  </si>
  <si>
    <t>Cesvaines pirmsskolas izglītības iestāde "Brīnumzeme"</t>
  </si>
  <si>
    <t>3.</t>
  </si>
  <si>
    <t>Dzelzavas pagasta pirmsskolas izglītības iestāde "Rūķis"</t>
  </si>
  <si>
    <t>4.</t>
  </si>
  <si>
    <t>Ērgļu pirmsskolas izglītības iestāde "Pienenīte"</t>
  </si>
  <si>
    <t>5.</t>
  </si>
  <si>
    <t>Lubānas pirmsskolas izglītības iestāde "Rūķīši"</t>
  </si>
  <si>
    <t>6.</t>
  </si>
  <si>
    <t>Ļaudonas pagasta pirmsskolas izglītības iestāde "Brīnumdārzs"</t>
  </si>
  <si>
    <t>7.</t>
  </si>
  <si>
    <t>Madonas pilsētas pirmsskolas izglītības iestāde "Kastanītis"</t>
  </si>
  <si>
    <t>8.</t>
  </si>
  <si>
    <t>Madonas pilsētas pirmsskolas izglītības iestāde "Priedīte"</t>
  </si>
  <si>
    <t>9.</t>
  </si>
  <si>
    <t>Madonas pilsētas pirmsskolas izglītības iestāde "Saulīte"</t>
  </si>
  <si>
    <t>10.</t>
  </si>
  <si>
    <t>Praulienas pagasta pirmsskolas izglītības iestāde "Pasaciņa"</t>
  </si>
  <si>
    <t>11.</t>
  </si>
  <si>
    <t>Barkavas pamatskola</t>
  </si>
  <si>
    <t>12.</t>
  </si>
  <si>
    <t>Degumnieku pamatskola</t>
  </si>
  <si>
    <t>13.</t>
  </si>
  <si>
    <t>Kalsnavas pamatskola</t>
  </si>
  <si>
    <t>14.</t>
  </si>
  <si>
    <t>Kusas pamatskola</t>
  </si>
  <si>
    <t>15.</t>
  </si>
  <si>
    <t>Liezēres pamatskola</t>
  </si>
  <si>
    <t>Mērķdotācija mēnesim ar VSAOI, EUR</t>
  </si>
  <si>
    <t>Izglītojamo skaits vecāki par 5 gadiem uz 01.09.2024.</t>
  </si>
  <si>
    <t>Kopā mērķdotācija 4 mēnešiem ar VSAOI, EUR</t>
  </si>
  <si>
    <t>Mērķdotācijas sadalījums Madonas novada pašvaldības izglītības iestādēs bērnu no piecu gadu vecuma izglītošanā nodarbināto pirmsskolas izglītības pedagogu darba samaksai un valsts sociālās apdrošināšanas obligātajām iemaksām no 2024.gada 1.septembra līdz 31.decembrim</t>
  </si>
  <si>
    <t>Dzelzavas pamatskola</t>
  </si>
  <si>
    <t>%</t>
  </si>
  <si>
    <t>PIEŠĶIRTS</t>
  </si>
  <si>
    <t>8 mēnešiem</t>
  </si>
  <si>
    <t>Finansējums Ukrainas bērnu apmācībai</t>
  </si>
  <si>
    <t>Izglītojamo skaits vecāki par 5 gadiem uz 01.09.2025.</t>
  </si>
  <si>
    <r>
      <t>Varakļānu pirmsskolas izglītības iestāde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"Sprīdītis"</t>
    </r>
  </si>
  <si>
    <t>16.</t>
  </si>
  <si>
    <t>Mērķdotācijas sadalījums Madonas novada pašvaldības izglītības iestādēs bērnu no piecu gadu vecuma izglītošanā nodarbināto pirmsskolas izglītības pedagogu darba samaksai un valsts sociālās apdrošināšanas obligātajām iemaksām no 2026.gada 1.janvāra līdz 31.augustam</t>
  </si>
  <si>
    <t>Kopā mērķdotācija 8 mēnešiem ar VSAOI, EUR</t>
  </si>
  <si>
    <t>"+162</t>
  </si>
  <si>
    <t>iedod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</si>
</sst>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0\ _€_-;\-* #,##0.00\ _€_-;_-* &quot;-&quot;??\ _€_-;_-@_-"/>
    <numFmt numFmtId="167" formatCode="_-* #,##0\ _€_-;\-* #,##0\ _€_-;_-* &quot;-&quot;??\ _€_-;_-@_-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name val="Arial Baltic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7">
    <xf numFmtId="0" fontId="0" fillId="0" borderId="0"/>
    <xf numFmtId="0" fontId="1" fillId="0" borderId="0"/>
    <xf numFmtId="0" fontId="1" fillId="0" borderId="0" applyBorder="0"/>
    <xf numFmtId="0" fontId="8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  <xf numFmtId="0" fontId="8" fillId="0" borderId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 applyBorder="0"/>
    <xf numFmtId="0" fontId="1" fillId="0" borderId="0"/>
    <xf numFmtId="0" fontId="1" fillId="0" borderId="0" applyBorder="0"/>
    <xf numFmtId="0" fontId="1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8" fillId="0" borderId="0" xfId="3"/>
    <xf numFmtId="0" fontId="5" fillId="0" borderId="0" xfId="3" applyFont="1"/>
    <xf numFmtId="0" fontId="7" fillId="0" borderId="0" xfId="3" applyFont="1"/>
    <xf numFmtId="1" fontId="7" fillId="0" borderId="0" xfId="3" applyNumberFormat="1" applyFont="1"/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164" fontId="4" fillId="0" borderId="1" xfId="3" applyNumberFormat="1" applyFont="1" applyBorder="1"/>
    <xf numFmtId="2" fontId="4" fillId="0" borderId="1" xfId="3" applyNumberFormat="1" applyFont="1" applyBorder="1"/>
    <xf numFmtId="2" fontId="3" fillId="0" borderId="1" xfId="3" applyNumberFormat="1" applyFont="1" applyBorder="1"/>
    <xf numFmtId="0" fontId="3" fillId="2" borderId="1" xfId="3" applyFont="1" applyFill="1" applyBorder="1"/>
    <xf numFmtId="0" fontId="6" fillId="3" borderId="1" xfId="3" applyFont="1" applyFill="1" applyBorder="1"/>
    <xf numFmtId="164" fontId="3" fillId="3" borderId="1" xfId="3" applyNumberFormat="1" applyFont="1" applyFill="1" applyBorder="1"/>
    <xf numFmtId="2" fontId="3" fillId="3" borderId="1" xfId="3" applyNumberFormat="1" applyFont="1" applyFill="1" applyBorder="1"/>
    <xf numFmtId="0" fontId="2" fillId="0" borderId="0" xfId="3" applyFont="1"/>
    <xf numFmtId="0" fontId="1" fillId="0" borderId="0" xfId="3" applyFont="1"/>
    <xf numFmtId="1" fontId="8" fillId="0" borderId="0" xfId="3" applyNumberFormat="1"/>
    <xf numFmtId="0" fontId="10" fillId="0" borderId="0" xfId="3" applyFont="1"/>
    <xf numFmtId="2" fontId="8" fillId="0" borderId="0" xfId="3" applyNumberFormat="1"/>
    <xf numFmtId="0" fontId="4" fillId="0" borderId="1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16" applyNumberFormat="1" applyFont="1" applyBorder="1" applyAlignment="1">
      <alignment horizontal="center" vertical="center"/>
    </xf>
    <xf numFmtId="165" fontId="13" fillId="0" borderId="1" xfId="16" applyNumberFormat="1" applyFont="1" applyBorder="1" applyAlignment="1">
      <alignment horizontal="center" vertical="center" wrapText="1"/>
    </xf>
    <xf numFmtId="165" fontId="0" fillId="0" borderId="0" xfId="0" applyNumberFormat="1"/>
    <xf numFmtId="0" fontId="12" fillId="0" borderId="0" xfId="0" applyFont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43" fontId="0" fillId="0" borderId="0" xfId="0" applyNumberFormat="1"/>
    <xf numFmtId="167" fontId="0" fillId="0" borderId="0" xfId="0" applyNumberFormat="1"/>
    <xf numFmtId="165" fontId="0" fillId="0" borderId="1" xfId="0" applyNumberFormat="1" applyBorder="1"/>
    <xf numFmtId="0" fontId="0" fillId="0" borderId="1" xfId="0" applyBorder="1"/>
    <xf numFmtId="0" fontId="19" fillId="0" borderId="10" xfId="0" applyFont="1" applyBorder="1" applyAlignment="1" applyProtection="1">
      <alignment vertical="center" wrapText="1" readingOrder="1"/>
      <protection locked="0"/>
    </xf>
    <xf numFmtId="165" fontId="13" fillId="3" borderId="1" xfId="1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65" fontId="13" fillId="0" borderId="0" xfId="16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7" fillId="0" borderId="0" xfId="3" applyFont="1" applyAlignment="1">
      <alignment horizontal="center" wrapText="1"/>
    </xf>
    <xf numFmtId="0" fontId="4" fillId="0" borderId="3" xfId="3" applyFont="1" applyBorder="1" applyAlignment="1">
      <alignment horizontal="center" wrapText="1"/>
    </xf>
    <xf numFmtId="0" fontId="4" fillId="0" borderId="5" xfId="3" applyFont="1" applyBorder="1"/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vertical="center"/>
    </xf>
    <xf numFmtId="0" fontId="4" fillId="0" borderId="4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2" xfId="3" applyFont="1" applyBorder="1" applyAlignment="1">
      <alignment horizontal="center"/>
    </xf>
  </cellXfs>
  <cellStyles count="57">
    <cellStyle name="Comma 2" xfId="18" xr:uid="{55E42CD8-67B9-41B7-8024-A1F141A4553E}"/>
    <cellStyle name="Komats" xfId="16" builtinId="3"/>
    <cellStyle name="Komats 2" xfId="12" xr:uid="{00000000-0005-0000-0000-000000000000}"/>
    <cellStyle name="Komats 2 2" xfId="15" xr:uid="{00000000-0005-0000-0000-000001000000}"/>
    <cellStyle name="Komats 2 2 2" xfId="35" xr:uid="{86CD0738-C193-42EE-9E24-6AB1FCE36D63}"/>
    <cellStyle name="Komats 2 3" xfId="45" xr:uid="{56BA6F67-3D4F-4D60-B74F-91F2F2FE3094}"/>
    <cellStyle name="Komats 2 4" xfId="31" xr:uid="{83F4C8C9-52B0-4919-B2EF-30E99A935BFB}"/>
    <cellStyle name="Komats 3" xfId="14" xr:uid="{00000000-0005-0000-0000-000002000000}"/>
    <cellStyle name="Komats 3 2" xfId="36" xr:uid="{1E34FCCD-55F9-4C1C-8E5E-2351AB637DFC}"/>
    <cellStyle name="Komats 3 2 2" xfId="49" xr:uid="{AFDD2722-D432-46B3-AD02-72EC49E8A586}"/>
    <cellStyle name="Komats 3 3" xfId="43" xr:uid="{D174CC1A-B4F2-417D-8EE6-614440F2A9CE}"/>
    <cellStyle name="Komats 3 4" xfId="55" xr:uid="{2794EB64-6A97-4859-88D8-14E209B172B5}"/>
    <cellStyle name="Komats 3 5" xfId="29" xr:uid="{A683CA34-EBFA-4665-AA94-5781CDE27763}"/>
    <cellStyle name="Komats 4" xfId="34" xr:uid="{BC15580C-BA86-4AF5-8982-EE41A47F1B8A}"/>
    <cellStyle name="Komats 4 2" xfId="48" xr:uid="{2B73842B-5A38-4199-A025-4EB311408AD7}"/>
    <cellStyle name="Komats 5" xfId="40" xr:uid="{E60539FC-8D70-4651-BBC6-F8A09C22A7B5}"/>
    <cellStyle name="Komats 6" xfId="54" xr:uid="{4D592C38-BB2C-487E-9B03-1A3B3195295E}"/>
    <cellStyle name="Komats 7" xfId="25" xr:uid="{D031691F-59CE-45B4-B995-E1127CC46C1C}"/>
    <cellStyle name="Normal 2" xfId="2" xr:uid="{00000000-0005-0000-0000-000003000000}"/>
    <cellStyle name="Normal 2 2" xfId="5" xr:uid="{00000000-0005-0000-0000-000004000000}"/>
    <cellStyle name="Normal 2 2 2" xfId="20" xr:uid="{4F85FBAE-D76D-4275-ABAC-D9FED170BD92}"/>
    <cellStyle name="Normal 2 2 3" xfId="21" xr:uid="{8E2781BF-A266-4997-AA14-5037768453D7}"/>
    <cellStyle name="Normal 2 3" xfId="6" xr:uid="{00000000-0005-0000-0000-000005000000}"/>
    <cellStyle name="Normal 2 4" xfId="4" xr:uid="{00000000-0005-0000-0000-000006000000}"/>
    <cellStyle name="Normal 2 5" xfId="19" xr:uid="{E262AE55-E884-4874-BDA4-94C6348610A1}"/>
    <cellStyle name="Normal 3" xfId="7" xr:uid="{00000000-0005-0000-0000-000007000000}"/>
    <cellStyle name="Normal 3 2" xfId="22" xr:uid="{85835FAD-55D5-4E64-84CE-69159EC19A3D}"/>
    <cellStyle name="Normal 4" xfId="11" xr:uid="{00000000-0005-0000-0000-000008000000}"/>
    <cellStyle name="Normal 4 2" xfId="23" xr:uid="{AB50FA5E-D248-4F7A-8FDD-195E35604B96}"/>
    <cellStyle name="Normal 6" xfId="8" xr:uid="{00000000-0005-0000-0000-000009000000}"/>
    <cellStyle name="Normal_Dažādi" xfId="9" xr:uid="{00000000-0005-0000-0000-00000A000000}"/>
    <cellStyle name="Parasts" xfId="0" builtinId="0"/>
    <cellStyle name="Parasts 2" xfId="1" xr:uid="{00000000-0005-0000-0000-00000C000000}"/>
    <cellStyle name="Parasts 2 2" xfId="10" xr:uid="{00000000-0005-0000-0000-00000D000000}"/>
    <cellStyle name="Parasts 2 2 2" xfId="30" xr:uid="{B609E3C1-3915-43A7-9F96-83738C8181EA}"/>
    <cellStyle name="Parasts 2 2 2 2" xfId="44" xr:uid="{633F8C74-F67B-4846-A57E-D4FC168DFFAD}"/>
    <cellStyle name="Parasts 2 2 3" xfId="26" xr:uid="{879CEBF5-4A48-4419-8DA7-D0E0FA3F05DD}"/>
    <cellStyle name="Parasts 2 3" xfId="38" xr:uid="{4C672AF1-4438-44E6-BA09-BB1DEB49EBF6}"/>
    <cellStyle name="Parasts 3" xfId="3" xr:uid="{00000000-0005-0000-0000-00000E000000}"/>
    <cellStyle name="Parasts 3 2" xfId="28" xr:uid="{0D52A2CD-E03C-453E-ABB5-A03D4BCF54F0}"/>
    <cellStyle name="Parasts 3 2 2" xfId="42" xr:uid="{87A0DBBC-F762-4B45-804E-3E4E9DDB438F}"/>
    <cellStyle name="Parasts 3 3" xfId="33" xr:uid="{02F6CD0C-61DC-4893-B7EB-88945CBE99B2}"/>
    <cellStyle name="Parasts 3 3 2" xfId="47" xr:uid="{ACBEA2BA-5851-403A-91F1-0AAEFB050EF4}"/>
    <cellStyle name="Parasts 3 4" xfId="39" xr:uid="{11055A2F-2139-4A84-866C-BFFEF6A86AB6}"/>
    <cellStyle name="Parasts 3 5" xfId="53" xr:uid="{DD6B9BC8-F84D-4D31-8EC6-31A62B298470}"/>
    <cellStyle name="Parasts 4" xfId="17" xr:uid="{D861C8B6-BBBA-4D5B-BACA-4BFC5C3C245B}"/>
    <cellStyle name="Parasts 4 2" xfId="37" xr:uid="{CA7222D3-7985-4D7D-9570-66833BC0E76F}"/>
    <cellStyle name="Parasts 4 2 2" xfId="50" xr:uid="{D351C929-70B3-4C4F-80E7-945C92EA577A}"/>
    <cellStyle name="Parasts 4 2 3" xfId="51" xr:uid="{E1E458DB-4C27-4399-80E6-4CDC5C07049A}"/>
    <cellStyle name="Parasts 4 3" xfId="41" xr:uid="{1A3F449A-3A7B-4239-BAB1-45E5D2B19BE6}"/>
    <cellStyle name="Parasts 4 4" xfId="56" xr:uid="{DFDACDC7-7B4A-4D3A-9221-DA807D07F12B}"/>
    <cellStyle name="Parasts 4 5" xfId="27" xr:uid="{66C9E16A-FC53-4556-B129-60B712FA2A2F}"/>
    <cellStyle name="Parasts 5" xfId="32" xr:uid="{F150BB58-F47E-41DC-B96C-6AAAD7761113}"/>
    <cellStyle name="Parasts 5 2" xfId="46" xr:uid="{37CE2CD7-6137-4AF3-834D-8FB31DC9FB52}"/>
    <cellStyle name="Parasts 6" xfId="52" xr:uid="{25209159-8966-4249-9D43-0F220311AEF9}"/>
    <cellStyle name="Percent 2" xfId="24" xr:uid="{8E8D65AF-5D44-433C-9EB5-E4EDF652872C}"/>
    <cellStyle name="Procenti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60F-A09D-400E-9B2F-38B9036CE74C}">
  <sheetPr>
    <pageSetUpPr fitToPage="1"/>
  </sheetPr>
  <dimension ref="A1:I22"/>
  <sheetViews>
    <sheetView tabSelected="1" topLeftCell="A8" zoomScale="90" zoomScaleNormal="90" workbookViewId="0">
      <selection activeCell="K21" sqref="K21"/>
    </sheetView>
  </sheetViews>
  <sheetFormatPr defaultRowHeight="15" x14ac:dyDescent="0.25"/>
  <cols>
    <col min="1" max="1" width="8.140625" customWidth="1"/>
    <col min="2" max="2" width="36.140625" customWidth="1"/>
    <col min="3" max="3" width="16.140625" customWidth="1"/>
    <col min="4" max="4" width="13.42578125" customWidth="1"/>
    <col min="5" max="6" width="15.5703125" bestFit="1" customWidth="1"/>
    <col min="7" max="7" width="4.7109375" hidden="1" customWidth="1"/>
    <col min="8" max="8" width="14.5703125" hidden="1" customWidth="1"/>
    <col min="9" max="9" width="13.7109375" hidden="1" customWidth="1"/>
  </cols>
  <sheetData>
    <row r="1" spans="1:9" ht="86.25" customHeight="1" x14ac:dyDescent="0.3">
      <c r="A1" s="41" t="s">
        <v>57</v>
      </c>
      <c r="B1" s="41"/>
      <c r="C1" s="41"/>
      <c r="D1" s="41"/>
      <c r="E1" s="41"/>
      <c r="F1" s="41"/>
    </row>
    <row r="3" spans="1:9" ht="78.75" x14ac:dyDescent="0.25">
      <c r="A3" s="22" t="s">
        <v>0</v>
      </c>
      <c r="B3" s="22" t="s">
        <v>12</v>
      </c>
      <c r="C3" s="23" t="s">
        <v>54</v>
      </c>
      <c r="D3" s="23" t="s">
        <v>13</v>
      </c>
      <c r="E3" s="23" t="s">
        <v>45</v>
      </c>
      <c r="F3" s="23" t="s">
        <v>58</v>
      </c>
      <c r="H3" s="36">
        <v>1119</v>
      </c>
      <c r="I3" s="36">
        <v>1210</v>
      </c>
    </row>
    <row r="4" spans="1:9" ht="31.5" x14ac:dyDescent="0.25">
      <c r="A4" s="24" t="s">
        <v>15</v>
      </c>
      <c r="B4" s="27" t="s">
        <v>16</v>
      </c>
      <c r="C4" s="26">
        <v>29</v>
      </c>
      <c r="D4" s="28">
        <f>ROUND(E4/1.2359,0)</f>
        <v>4809</v>
      </c>
      <c r="E4" s="28">
        <f>F4/8</f>
        <v>5943.25</v>
      </c>
      <c r="F4" s="28">
        <v>47546</v>
      </c>
      <c r="H4" s="36">
        <f>ROUND(F4/1.2359,0)</f>
        <v>38471</v>
      </c>
      <c r="I4" s="35">
        <f>F4-H4</f>
        <v>9075</v>
      </c>
    </row>
    <row r="5" spans="1:9" ht="31.5" x14ac:dyDescent="0.25">
      <c r="A5" s="24" t="s">
        <v>17</v>
      </c>
      <c r="B5" s="27" t="s">
        <v>18</v>
      </c>
      <c r="C5" s="26">
        <v>34</v>
      </c>
      <c r="D5" s="28">
        <f t="shared" ref="D5:D19" si="0">ROUND(E5/1.2359,0)</f>
        <v>5619</v>
      </c>
      <c r="E5" s="28">
        <f t="shared" ref="E5:E19" si="1">F5/8</f>
        <v>6945</v>
      </c>
      <c r="F5" s="28">
        <v>55560</v>
      </c>
      <c r="H5" s="36">
        <f t="shared" ref="H5:H19" si="2">ROUND(F5/1.2359,0)</f>
        <v>44955</v>
      </c>
      <c r="I5" s="35">
        <f t="shared" ref="I5:I19" si="3">F5-H5</f>
        <v>10605</v>
      </c>
    </row>
    <row r="6" spans="1:9" ht="31.5" x14ac:dyDescent="0.25">
      <c r="A6" s="24" t="s">
        <v>19</v>
      </c>
      <c r="B6" s="27" t="s">
        <v>22</v>
      </c>
      <c r="C6" s="26">
        <v>34</v>
      </c>
      <c r="D6" s="28">
        <f t="shared" si="0"/>
        <v>6191</v>
      </c>
      <c r="E6" s="28">
        <f t="shared" si="1"/>
        <v>7652</v>
      </c>
      <c r="F6" s="28">
        <v>61216</v>
      </c>
      <c r="H6" s="36">
        <f t="shared" si="2"/>
        <v>49532</v>
      </c>
      <c r="I6" s="35">
        <f t="shared" si="3"/>
        <v>11684</v>
      </c>
    </row>
    <row r="7" spans="1:9" ht="31.5" x14ac:dyDescent="0.25">
      <c r="A7" s="24" t="s">
        <v>21</v>
      </c>
      <c r="B7" s="27" t="s">
        <v>24</v>
      </c>
      <c r="C7" s="26">
        <v>20</v>
      </c>
      <c r="D7" s="28">
        <f t="shared" si="0"/>
        <v>4410</v>
      </c>
      <c r="E7" s="28">
        <f t="shared" si="1"/>
        <v>5450.5</v>
      </c>
      <c r="F7" s="28">
        <v>43604</v>
      </c>
      <c r="H7" s="36">
        <f t="shared" si="2"/>
        <v>35281</v>
      </c>
      <c r="I7" s="35">
        <f t="shared" si="3"/>
        <v>8323</v>
      </c>
    </row>
    <row r="8" spans="1:9" ht="31.5" x14ac:dyDescent="0.25">
      <c r="A8" s="24" t="s">
        <v>23</v>
      </c>
      <c r="B8" s="27" t="s">
        <v>26</v>
      </c>
      <c r="C8" s="26">
        <v>29</v>
      </c>
      <c r="D8" s="28">
        <f t="shared" si="0"/>
        <v>6631</v>
      </c>
      <c r="E8" s="28">
        <f t="shared" si="1"/>
        <v>8195.25</v>
      </c>
      <c r="F8" s="28">
        <v>65562</v>
      </c>
      <c r="H8" s="36">
        <f t="shared" si="2"/>
        <v>53048</v>
      </c>
      <c r="I8" s="35">
        <f t="shared" si="3"/>
        <v>12514</v>
      </c>
    </row>
    <row r="9" spans="1:9" ht="31.5" x14ac:dyDescent="0.25">
      <c r="A9" s="24" t="s">
        <v>25</v>
      </c>
      <c r="B9" s="27" t="s">
        <v>28</v>
      </c>
      <c r="C9" s="26">
        <v>37</v>
      </c>
      <c r="D9" s="28">
        <f t="shared" si="0"/>
        <v>5264</v>
      </c>
      <c r="E9" s="28">
        <f t="shared" si="1"/>
        <v>6505.75</v>
      </c>
      <c r="F9" s="28">
        <v>52046</v>
      </c>
      <c r="H9" s="36">
        <f t="shared" si="2"/>
        <v>42112</v>
      </c>
      <c r="I9" s="35">
        <f t="shared" si="3"/>
        <v>9934</v>
      </c>
    </row>
    <row r="10" spans="1:9" ht="31.5" x14ac:dyDescent="0.25">
      <c r="A10" s="24" t="s">
        <v>27</v>
      </c>
      <c r="B10" s="27" t="s">
        <v>30</v>
      </c>
      <c r="C10" s="26">
        <v>67</v>
      </c>
      <c r="D10" s="28">
        <f t="shared" si="0"/>
        <v>12345</v>
      </c>
      <c r="E10" s="28">
        <f t="shared" si="1"/>
        <v>15257.75</v>
      </c>
      <c r="F10" s="28">
        <v>122062</v>
      </c>
      <c r="H10" s="36">
        <f t="shared" si="2"/>
        <v>98764</v>
      </c>
      <c r="I10" s="35">
        <f t="shared" si="3"/>
        <v>23298</v>
      </c>
    </row>
    <row r="11" spans="1:9" ht="31.5" x14ac:dyDescent="0.25">
      <c r="A11" s="24" t="s">
        <v>29</v>
      </c>
      <c r="B11" s="27" t="s">
        <v>32</v>
      </c>
      <c r="C11" s="26">
        <v>110</v>
      </c>
      <c r="D11" s="28">
        <f t="shared" si="0"/>
        <v>21505</v>
      </c>
      <c r="E11" s="28">
        <f t="shared" si="1"/>
        <v>26578</v>
      </c>
      <c r="F11" s="28">
        <v>212624</v>
      </c>
      <c r="H11" s="36">
        <f t="shared" si="2"/>
        <v>172040</v>
      </c>
      <c r="I11" s="35">
        <f t="shared" si="3"/>
        <v>40584</v>
      </c>
    </row>
    <row r="12" spans="1:9" ht="31.5" x14ac:dyDescent="0.25">
      <c r="A12" s="24" t="s">
        <v>31</v>
      </c>
      <c r="B12" s="27" t="s">
        <v>34</v>
      </c>
      <c r="C12" s="26">
        <v>51</v>
      </c>
      <c r="D12" s="28">
        <f t="shared" si="0"/>
        <v>9964</v>
      </c>
      <c r="E12" s="28">
        <f t="shared" si="1"/>
        <v>12315</v>
      </c>
      <c r="F12" s="28">
        <v>98520</v>
      </c>
      <c r="H12" s="36">
        <f t="shared" si="2"/>
        <v>79715</v>
      </c>
      <c r="I12" s="35">
        <f t="shared" si="3"/>
        <v>18805</v>
      </c>
    </row>
    <row r="13" spans="1:9" ht="25.5" x14ac:dyDescent="0.25">
      <c r="A13" s="24" t="s">
        <v>33</v>
      </c>
      <c r="B13" s="37" t="s">
        <v>55</v>
      </c>
      <c r="C13" s="26">
        <v>45</v>
      </c>
      <c r="D13" s="28">
        <f t="shared" si="0"/>
        <v>6957</v>
      </c>
      <c r="E13" s="28">
        <f t="shared" si="1"/>
        <v>8598.5</v>
      </c>
      <c r="F13" s="28">
        <v>68788</v>
      </c>
      <c r="H13" s="36"/>
      <c r="I13" s="35"/>
    </row>
    <row r="14" spans="1:9" ht="15.75" x14ac:dyDescent="0.25">
      <c r="A14" s="24" t="s">
        <v>35</v>
      </c>
      <c r="B14" s="27" t="s">
        <v>36</v>
      </c>
      <c r="C14" s="26">
        <v>21</v>
      </c>
      <c r="D14" s="28">
        <f t="shared" si="0"/>
        <v>2987</v>
      </c>
      <c r="E14" s="28">
        <f t="shared" si="1"/>
        <v>3692</v>
      </c>
      <c r="F14" s="28">
        <v>29536</v>
      </c>
      <c r="H14" s="36">
        <f t="shared" si="2"/>
        <v>23898</v>
      </c>
      <c r="I14" s="35">
        <f t="shared" si="3"/>
        <v>5638</v>
      </c>
    </row>
    <row r="15" spans="1:9" ht="15.75" x14ac:dyDescent="0.25">
      <c r="A15" s="24" t="s">
        <v>37</v>
      </c>
      <c r="B15" s="27" t="s">
        <v>38</v>
      </c>
      <c r="C15" s="26">
        <v>7</v>
      </c>
      <c r="D15" s="28">
        <f t="shared" si="0"/>
        <v>996</v>
      </c>
      <c r="E15" s="28">
        <f t="shared" si="1"/>
        <v>1230.75</v>
      </c>
      <c r="F15" s="28">
        <v>9846</v>
      </c>
      <c r="H15" s="36">
        <f t="shared" si="2"/>
        <v>7967</v>
      </c>
      <c r="I15" s="35">
        <f t="shared" si="3"/>
        <v>1879</v>
      </c>
    </row>
    <row r="16" spans="1:9" ht="15.75" x14ac:dyDescent="0.25">
      <c r="A16" s="24" t="s">
        <v>39</v>
      </c>
      <c r="B16" s="27" t="s">
        <v>49</v>
      </c>
      <c r="C16" s="26">
        <v>22</v>
      </c>
      <c r="D16" s="28">
        <f t="shared" si="0"/>
        <v>3438</v>
      </c>
      <c r="E16" s="28">
        <f t="shared" si="1"/>
        <v>4248.5</v>
      </c>
      <c r="F16" s="28">
        <v>33988</v>
      </c>
      <c r="H16" s="36">
        <f t="shared" si="2"/>
        <v>27501</v>
      </c>
      <c r="I16" s="35">
        <f t="shared" si="3"/>
        <v>6487</v>
      </c>
    </row>
    <row r="17" spans="1:9" ht="15.75" x14ac:dyDescent="0.25">
      <c r="A17" s="24" t="s">
        <v>41</v>
      </c>
      <c r="B17" s="27" t="s">
        <v>40</v>
      </c>
      <c r="C17" s="26">
        <v>16</v>
      </c>
      <c r="D17" s="28">
        <f t="shared" si="0"/>
        <v>2789</v>
      </c>
      <c r="E17" s="28">
        <f t="shared" si="1"/>
        <v>3446.75</v>
      </c>
      <c r="F17" s="28">
        <v>27574</v>
      </c>
      <c r="H17" s="36">
        <f t="shared" si="2"/>
        <v>22311</v>
      </c>
      <c r="I17" s="35">
        <f t="shared" si="3"/>
        <v>5263</v>
      </c>
    </row>
    <row r="18" spans="1:9" ht="15.75" x14ac:dyDescent="0.25">
      <c r="A18" s="24" t="s">
        <v>43</v>
      </c>
      <c r="B18" s="27" t="s">
        <v>42</v>
      </c>
      <c r="C18" s="26">
        <v>16</v>
      </c>
      <c r="D18" s="28">
        <f t="shared" si="0"/>
        <v>2276</v>
      </c>
      <c r="E18" s="28">
        <f t="shared" si="1"/>
        <v>2813.5</v>
      </c>
      <c r="F18" s="28">
        <v>22508</v>
      </c>
      <c r="H18" s="36">
        <f t="shared" si="2"/>
        <v>18212</v>
      </c>
      <c r="I18" s="35">
        <f t="shared" si="3"/>
        <v>4296</v>
      </c>
    </row>
    <row r="19" spans="1:9" ht="15.75" x14ac:dyDescent="0.25">
      <c r="A19" s="24" t="s">
        <v>56</v>
      </c>
      <c r="B19" s="27" t="s">
        <v>44</v>
      </c>
      <c r="C19" s="26">
        <v>12</v>
      </c>
      <c r="D19" s="28">
        <f t="shared" si="0"/>
        <v>1728</v>
      </c>
      <c r="E19" s="28">
        <f t="shared" si="1"/>
        <v>2135.75</v>
      </c>
      <c r="F19" s="28">
        <v>17086</v>
      </c>
      <c r="H19" s="36">
        <f t="shared" si="2"/>
        <v>13825</v>
      </c>
      <c r="I19" s="35">
        <f t="shared" si="3"/>
        <v>3261</v>
      </c>
    </row>
    <row r="20" spans="1:9" ht="15.75" x14ac:dyDescent="0.25">
      <c r="A20" s="42" t="s">
        <v>14</v>
      </c>
      <c r="B20" s="43"/>
      <c r="C20" s="25">
        <f>SUM(C4:C19)</f>
        <v>550</v>
      </c>
      <c r="D20" s="29">
        <f>SUM(D4:D19)</f>
        <v>97909</v>
      </c>
      <c r="E20" s="29">
        <f>SUM(E4:E19)</f>
        <v>121008.25</v>
      </c>
      <c r="F20" s="38">
        <f>SUM(F4:F19)</f>
        <v>968066</v>
      </c>
      <c r="H20" s="29">
        <f>SUM(H4:H19)</f>
        <v>727632</v>
      </c>
      <c r="I20" s="29">
        <f>SUM(I4:I19)</f>
        <v>171646</v>
      </c>
    </row>
    <row r="21" spans="1:9" ht="29.25" customHeight="1" x14ac:dyDescent="0.25">
      <c r="E21" t="s">
        <v>60</v>
      </c>
      <c r="F21">
        <v>968228</v>
      </c>
    </row>
    <row r="22" spans="1:9" ht="15.75" x14ac:dyDescent="0.25">
      <c r="E22" s="39"/>
      <c r="F22" s="40" t="s">
        <v>59</v>
      </c>
    </row>
  </sheetData>
  <mergeCells count="2">
    <mergeCell ref="A1:F1"/>
    <mergeCell ref="A20:B20"/>
  </mergeCells>
  <phoneticPr fontId="18" type="noConversion"/>
  <pageMargins left="0.25" right="0.25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C64E-D9FF-43A2-9C54-C24F7E2BA917}">
  <sheetPr>
    <pageSetUpPr fitToPage="1"/>
  </sheetPr>
  <dimension ref="A1:J31"/>
  <sheetViews>
    <sheetView zoomScale="90" zoomScaleNormal="90" workbookViewId="0">
      <selection activeCell="H6" sqref="H6"/>
    </sheetView>
  </sheetViews>
  <sheetFormatPr defaultRowHeight="15" x14ac:dyDescent="0.25"/>
  <cols>
    <col min="1" max="1" width="8.140625" customWidth="1"/>
    <col min="2" max="2" width="36.140625" customWidth="1"/>
    <col min="3" max="3" width="16.140625" customWidth="1"/>
    <col min="4" max="4" width="13.42578125" customWidth="1"/>
    <col min="5" max="6" width="15.5703125" bestFit="1" customWidth="1"/>
    <col min="7" max="7" width="13" customWidth="1"/>
    <col min="8" max="8" width="18.7109375" customWidth="1"/>
  </cols>
  <sheetData>
    <row r="1" spans="1:9" ht="78" customHeight="1" x14ac:dyDescent="0.3">
      <c r="A1" s="41" t="s">
        <v>48</v>
      </c>
      <c r="B1" s="41"/>
      <c r="C1" s="41"/>
      <c r="D1" s="41"/>
      <c r="E1" s="41"/>
      <c r="F1" s="41"/>
      <c r="H1" s="31"/>
      <c r="I1" s="31"/>
    </row>
    <row r="3" spans="1:9" ht="78.75" x14ac:dyDescent="0.25">
      <c r="A3" s="22" t="s">
        <v>0</v>
      </c>
      <c r="B3" s="22" t="s">
        <v>12</v>
      </c>
      <c r="C3" s="23" t="s">
        <v>46</v>
      </c>
      <c r="D3" s="23" t="s">
        <v>13</v>
      </c>
      <c r="E3" s="23" t="s">
        <v>45</v>
      </c>
      <c r="F3" s="23" t="s">
        <v>47</v>
      </c>
      <c r="G3" s="32" t="s">
        <v>50</v>
      </c>
      <c r="H3" s="32" t="s">
        <v>52</v>
      </c>
    </row>
    <row r="4" spans="1:9" ht="31.5" x14ac:dyDescent="0.25">
      <c r="A4" s="24" t="s">
        <v>15</v>
      </c>
      <c r="B4" s="27" t="s">
        <v>16</v>
      </c>
      <c r="C4" s="26">
        <v>25</v>
      </c>
      <c r="D4" s="28">
        <f>ROUND(E4/1.2359,0)</f>
        <v>4264</v>
      </c>
      <c r="E4" s="28">
        <f>H4/8</f>
        <v>5269.5</v>
      </c>
      <c r="F4" s="28">
        <v>20626</v>
      </c>
      <c r="G4" s="33">
        <f>F4*100/$F$19</f>
        <v>4.8144007207829649</v>
      </c>
      <c r="H4" s="34">
        <f>ROUND($H$21*G4/100,0)</f>
        <v>42156</v>
      </c>
    </row>
    <row r="5" spans="1:9" ht="31.5" x14ac:dyDescent="0.25">
      <c r="A5" s="24" t="s">
        <v>17</v>
      </c>
      <c r="B5" s="27" t="s">
        <v>18</v>
      </c>
      <c r="C5" s="26">
        <v>40</v>
      </c>
      <c r="D5" s="28">
        <f t="shared" ref="D5:D18" si="0">ROUND(E5/1.2359,0)</f>
        <v>8572</v>
      </c>
      <c r="E5" s="28">
        <f t="shared" ref="E5:E18" si="1">H5/8</f>
        <v>10594.375</v>
      </c>
      <c r="F5" s="28">
        <v>41469</v>
      </c>
      <c r="G5" s="33">
        <f t="shared" ref="G5:G18" si="2">F5*100/$F$19</f>
        <v>9.6794523169857829</v>
      </c>
      <c r="H5" s="34">
        <f t="shared" ref="H5:H18" si="3">ROUND($H$21*G5/100,0)</f>
        <v>84755</v>
      </c>
    </row>
    <row r="6" spans="1:9" ht="31.5" x14ac:dyDescent="0.25">
      <c r="A6" s="24" t="s">
        <v>19</v>
      </c>
      <c r="B6" s="27" t="s">
        <v>20</v>
      </c>
      <c r="C6" s="26">
        <v>18</v>
      </c>
      <c r="D6" s="28">
        <f t="shared" si="0"/>
        <v>2609</v>
      </c>
      <c r="E6" s="28">
        <f t="shared" si="1"/>
        <v>3224.125</v>
      </c>
      <c r="F6" s="28">
        <v>12620</v>
      </c>
      <c r="G6" s="33">
        <f t="shared" si="2"/>
        <v>2.9456868562145355</v>
      </c>
      <c r="H6" s="34">
        <f t="shared" si="3"/>
        <v>25793</v>
      </c>
    </row>
    <row r="7" spans="1:9" ht="31.5" x14ac:dyDescent="0.25">
      <c r="A7" s="24" t="s">
        <v>21</v>
      </c>
      <c r="B7" s="27" t="s">
        <v>22</v>
      </c>
      <c r="C7" s="26">
        <v>38</v>
      </c>
      <c r="D7" s="28">
        <f t="shared" si="0"/>
        <v>6784</v>
      </c>
      <c r="E7" s="28">
        <f t="shared" si="1"/>
        <v>8384</v>
      </c>
      <c r="F7" s="28">
        <v>32817</v>
      </c>
      <c r="G7" s="33">
        <f t="shared" si="2"/>
        <v>7.659952897020001</v>
      </c>
      <c r="H7" s="34">
        <f t="shared" si="3"/>
        <v>67072</v>
      </c>
    </row>
    <row r="8" spans="1:9" ht="31.5" x14ac:dyDescent="0.25">
      <c r="A8" s="24" t="s">
        <v>23</v>
      </c>
      <c r="B8" s="27" t="s">
        <v>24</v>
      </c>
      <c r="C8" s="26">
        <v>22</v>
      </c>
      <c r="D8" s="28">
        <f t="shared" si="0"/>
        <v>4846</v>
      </c>
      <c r="E8" s="28">
        <f t="shared" si="1"/>
        <v>5988.625</v>
      </c>
      <c r="F8" s="28">
        <v>23441</v>
      </c>
      <c r="G8" s="33">
        <f t="shared" si="2"/>
        <v>5.4714616162064127</v>
      </c>
      <c r="H8" s="34">
        <f t="shared" si="3"/>
        <v>47909</v>
      </c>
    </row>
    <row r="9" spans="1:9" ht="31.5" x14ac:dyDescent="0.25">
      <c r="A9" s="24" t="s">
        <v>25</v>
      </c>
      <c r="B9" s="27" t="s">
        <v>26</v>
      </c>
      <c r="C9" s="26">
        <v>22</v>
      </c>
      <c r="D9" s="28">
        <f t="shared" si="0"/>
        <v>5850</v>
      </c>
      <c r="E9" s="28">
        <f t="shared" si="1"/>
        <v>7230.5</v>
      </c>
      <c r="F9" s="28">
        <v>28302</v>
      </c>
      <c r="G9" s="33">
        <f t="shared" si="2"/>
        <v>6.606087908445625</v>
      </c>
      <c r="H9" s="34">
        <f t="shared" si="3"/>
        <v>57844</v>
      </c>
    </row>
    <row r="10" spans="1:9" ht="31.5" x14ac:dyDescent="0.25">
      <c r="A10" s="24" t="s">
        <v>27</v>
      </c>
      <c r="B10" s="27" t="s">
        <v>28</v>
      </c>
      <c r="C10" s="26">
        <v>34</v>
      </c>
      <c r="D10" s="28">
        <f t="shared" si="0"/>
        <v>4807</v>
      </c>
      <c r="E10" s="28">
        <f t="shared" si="1"/>
        <v>5940.875</v>
      </c>
      <c r="F10" s="28">
        <v>23254</v>
      </c>
      <c r="G10" s="33">
        <f t="shared" si="2"/>
        <v>5.4278131659598108</v>
      </c>
      <c r="H10" s="34">
        <f t="shared" si="3"/>
        <v>47527</v>
      </c>
    </row>
    <row r="11" spans="1:9" ht="31.5" x14ac:dyDescent="0.25">
      <c r="A11" s="24" t="s">
        <v>29</v>
      </c>
      <c r="B11" s="27" t="s">
        <v>30</v>
      </c>
      <c r="C11" s="26">
        <v>74</v>
      </c>
      <c r="D11" s="28">
        <f t="shared" si="0"/>
        <v>12387</v>
      </c>
      <c r="E11" s="28">
        <f t="shared" si="1"/>
        <v>15309.5</v>
      </c>
      <c r="F11" s="28">
        <v>59925</v>
      </c>
      <c r="G11" s="33">
        <f t="shared" si="2"/>
        <v>13.987344283570209</v>
      </c>
      <c r="H11" s="34">
        <f t="shared" si="3"/>
        <v>122476</v>
      </c>
    </row>
    <row r="12" spans="1:9" ht="31.5" x14ac:dyDescent="0.25">
      <c r="A12" s="24" t="s">
        <v>31</v>
      </c>
      <c r="B12" s="27" t="s">
        <v>32</v>
      </c>
      <c r="C12" s="26">
        <v>105</v>
      </c>
      <c r="D12" s="28">
        <f t="shared" si="0"/>
        <v>18216</v>
      </c>
      <c r="E12" s="28">
        <f t="shared" si="1"/>
        <v>22513.25</v>
      </c>
      <c r="F12" s="28">
        <v>88123</v>
      </c>
      <c r="G12" s="33">
        <f t="shared" si="2"/>
        <v>20.569157118081897</v>
      </c>
      <c r="H12" s="34">
        <f>ROUND($H$21*G12/100,0)-1</f>
        <v>180106</v>
      </c>
    </row>
    <row r="13" spans="1:9" ht="31.5" x14ac:dyDescent="0.25">
      <c r="A13" s="24" t="s">
        <v>33</v>
      </c>
      <c r="B13" s="27" t="s">
        <v>34</v>
      </c>
      <c r="C13" s="26">
        <v>44</v>
      </c>
      <c r="D13" s="28">
        <f t="shared" si="0"/>
        <v>9511</v>
      </c>
      <c r="E13" s="28">
        <f t="shared" si="1"/>
        <v>11754.5</v>
      </c>
      <c r="F13" s="28">
        <v>46010</v>
      </c>
      <c r="G13" s="33">
        <f t="shared" si="2"/>
        <v>10.739386074043644</v>
      </c>
      <c r="H13" s="34">
        <f t="shared" si="3"/>
        <v>94036</v>
      </c>
    </row>
    <row r="14" spans="1:9" ht="15.75" x14ac:dyDescent="0.25">
      <c r="A14" s="24" t="s">
        <v>35</v>
      </c>
      <c r="B14" s="27" t="s">
        <v>36</v>
      </c>
      <c r="C14" s="26">
        <v>23</v>
      </c>
      <c r="D14" s="28">
        <f t="shared" si="0"/>
        <v>3252</v>
      </c>
      <c r="E14" s="28">
        <f t="shared" si="1"/>
        <v>4018.875</v>
      </c>
      <c r="F14" s="28">
        <v>15731</v>
      </c>
      <c r="G14" s="33">
        <f t="shared" si="2"/>
        <v>3.6718383466807336</v>
      </c>
      <c r="H14" s="34">
        <f t="shared" si="3"/>
        <v>32151</v>
      </c>
    </row>
    <row r="15" spans="1:9" ht="15.75" x14ac:dyDescent="0.25">
      <c r="A15" s="24" t="s">
        <v>37</v>
      </c>
      <c r="B15" s="27" t="s">
        <v>38</v>
      </c>
      <c r="C15" s="26">
        <v>7</v>
      </c>
      <c r="D15" s="28">
        <f t="shared" si="0"/>
        <v>990</v>
      </c>
      <c r="E15" s="28">
        <f t="shared" si="1"/>
        <v>1223</v>
      </c>
      <c r="F15" s="28">
        <v>4787</v>
      </c>
      <c r="G15" s="33">
        <f t="shared" si="2"/>
        <v>1.1173536434785247</v>
      </c>
      <c r="H15" s="34">
        <f t="shared" si="3"/>
        <v>9784</v>
      </c>
    </row>
    <row r="16" spans="1:9" ht="15.75" x14ac:dyDescent="0.25">
      <c r="A16" s="24" t="s">
        <v>39</v>
      </c>
      <c r="B16" s="27" t="s">
        <v>40</v>
      </c>
      <c r="C16" s="26">
        <v>18</v>
      </c>
      <c r="D16" s="28">
        <f t="shared" si="0"/>
        <v>2647</v>
      </c>
      <c r="E16" s="28">
        <f t="shared" si="1"/>
        <v>3271.875</v>
      </c>
      <c r="F16" s="28">
        <v>12807</v>
      </c>
      <c r="G16" s="33">
        <f t="shared" si="2"/>
        <v>2.9893353064611379</v>
      </c>
      <c r="H16" s="34">
        <f t="shared" si="3"/>
        <v>26175</v>
      </c>
    </row>
    <row r="17" spans="1:10" ht="15.75" x14ac:dyDescent="0.25">
      <c r="A17" s="24" t="s">
        <v>41</v>
      </c>
      <c r="B17" s="27" t="s">
        <v>42</v>
      </c>
      <c r="C17" s="26">
        <v>12</v>
      </c>
      <c r="D17" s="28">
        <f t="shared" si="0"/>
        <v>1697</v>
      </c>
      <c r="E17" s="28">
        <f t="shared" si="1"/>
        <v>2097</v>
      </c>
      <c r="F17" s="28">
        <v>8208</v>
      </c>
      <c r="G17" s="33">
        <f t="shared" si="2"/>
        <v>1.9158635274016567</v>
      </c>
      <c r="H17" s="34">
        <f t="shared" si="3"/>
        <v>16776</v>
      </c>
    </row>
    <row r="18" spans="1:10" ht="15.75" x14ac:dyDescent="0.25">
      <c r="A18" s="24" t="s">
        <v>43</v>
      </c>
      <c r="B18" s="27" t="s">
        <v>44</v>
      </c>
      <c r="C18" s="26">
        <v>15</v>
      </c>
      <c r="D18" s="28">
        <f t="shared" si="0"/>
        <v>2130</v>
      </c>
      <c r="E18" s="28">
        <f t="shared" si="1"/>
        <v>2632.125</v>
      </c>
      <c r="F18" s="28">
        <v>10303</v>
      </c>
      <c r="G18" s="33">
        <f t="shared" si="2"/>
        <v>2.4048662186670651</v>
      </c>
      <c r="H18" s="34">
        <f t="shared" si="3"/>
        <v>21057</v>
      </c>
    </row>
    <row r="19" spans="1:10" ht="15.75" x14ac:dyDescent="0.25">
      <c r="A19" s="44" t="s">
        <v>14</v>
      </c>
      <c r="B19" s="45"/>
      <c r="C19" s="25">
        <f t="shared" ref="C19:H19" si="4">SUM(C4:C18)</f>
        <v>497</v>
      </c>
      <c r="D19" s="29">
        <f>SUM(D4:D18)</f>
        <v>88562</v>
      </c>
      <c r="E19" s="29">
        <f>SUM(E4:E18)</f>
        <v>109452.125</v>
      </c>
      <c r="F19" s="29">
        <f t="shared" si="4"/>
        <v>428423</v>
      </c>
      <c r="G19" s="29">
        <f t="shared" si="4"/>
        <v>100</v>
      </c>
      <c r="H19" s="29">
        <f t="shared" si="4"/>
        <v>875617</v>
      </c>
      <c r="J19" s="30"/>
    </row>
    <row r="21" spans="1:10" x14ac:dyDescent="0.25">
      <c r="G21" t="s">
        <v>51</v>
      </c>
      <c r="H21">
        <v>875617</v>
      </c>
    </row>
    <row r="23" spans="1:10" x14ac:dyDescent="0.25">
      <c r="A23" s="46" t="s">
        <v>53</v>
      </c>
      <c r="B23" s="46"/>
      <c r="C23" s="46"/>
      <c r="D23" s="46"/>
      <c r="E23" s="46"/>
      <c r="F23" s="46"/>
      <c r="G23" s="46"/>
      <c r="H23" s="46"/>
    </row>
    <row r="24" spans="1:10" ht="78.75" x14ac:dyDescent="0.25">
      <c r="A24" s="22" t="s">
        <v>0</v>
      </c>
      <c r="B24" s="22" t="s">
        <v>12</v>
      </c>
      <c r="C24" s="23" t="s">
        <v>46</v>
      </c>
      <c r="D24" s="23" t="s">
        <v>13</v>
      </c>
      <c r="E24" s="23" t="s">
        <v>45</v>
      </c>
      <c r="F24" s="23" t="s">
        <v>47</v>
      </c>
      <c r="G24" s="32" t="s">
        <v>50</v>
      </c>
      <c r="H24" s="32" t="s">
        <v>52</v>
      </c>
    </row>
    <row r="25" spans="1:10" ht="31.5" x14ac:dyDescent="0.25">
      <c r="A25" t="s">
        <v>15</v>
      </c>
      <c r="B25" s="27" t="s">
        <v>16</v>
      </c>
      <c r="C25">
        <v>1</v>
      </c>
      <c r="D25" s="28">
        <f>ROUND(E25/1.2359,0)</f>
        <v>89</v>
      </c>
      <c r="E25" s="28">
        <f>H25/8</f>
        <v>110.5</v>
      </c>
      <c r="G25">
        <f>C25*100/$C$29</f>
        <v>25</v>
      </c>
      <c r="H25">
        <f>ROUNDDOWN($H$31*G25/100,0)</f>
        <v>884</v>
      </c>
    </row>
    <row r="26" spans="1:10" ht="31.5" x14ac:dyDescent="0.25">
      <c r="A26" t="s">
        <v>17</v>
      </c>
      <c r="B26" s="27" t="s">
        <v>22</v>
      </c>
      <c r="C26">
        <v>1</v>
      </c>
      <c r="D26" s="28">
        <f t="shared" ref="D26:D28" si="5">ROUND(E26/1.2359,0)</f>
        <v>89</v>
      </c>
      <c r="E26" s="28">
        <f t="shared" ref="E26:E28" si="6">H26/8</f>
        <v>110.5</v>
      </c>
      <c r="G26">
        <f t="shared" ref="G26:G28" si="7">C26*100/$C$29</f>
        <v>25</v>
      </c>
      <c r="H26">
        <f t="shared" ref="H26:H28" si="8">ROUNDDOWN($H$31*G26/100,0)</f>
        <v>884</v>
      </c>
    </row>
    <row r="27" spans="1:10" ht="31.5" x14ac:dyDescent="0.25">
      <c r="A27" t="s">
        <v>19</v>
      </c>
      <c r="B27" s="27" t="s">
        <v>30</v>
      </c>
      <c r="C27">
        <v>1</v>
      </c>
      <c r="D27" s="28">
        <f t="shared" si="5"/>
        <v>89</v>
      </c>
      <c r="E27" s="28">
        <f t="shared" si="6"/>
        <v>110.5</v>
      </c>
      <c r="G27">
        <f t="shared" si="7"/>
        <v>25</v>
      </c>
      <c r="H27">
        <f t="shared" si="8"/>
        <v>884</v>
      </c>
    </row>
    <row r="28" spans="1:10" ht="31.5" x14ac:dyDescent="0.25">
      <c r="A28" t="s">
        <v>21</v>
      </c>
      <c r="B28" s="27" t="s">
        <v>32</v>
      </c>
      <c r="C28">
        <v>1</v>
      </c>
      <c r="D28" s="28">
        <f t="shared" si="5"/>
        <v>89</v>
      </c>
      <c r="E28" s="28">
        <f t="shared" si="6"/>
        <v>110.5</v>
      </c>
      <c r="G28">
        <f t="shared" si="7"/>
        <v>25</v>
      </c>
      <c r="H28">
        <f t="shared" si="8"/>
        <v>884</v>
      </c>
    </row>
    <row r="29" spans="1:10" ht="15.75" x14ac:dyDescent="0.25">
      <c r="A29" s="42" t="s">
        <v>14</v>
      </c>
      <c r="B29" s="43"/>
      <c r="C29">
        <f>SUM(C25:C28)</f>
        <v>4</v>
      </c>
      <c r="D29">
        <f t="shared" ref="D29:H29" si="9">SUM(D25:D28)</f>
        <v>356</v>
      </c>
      <c r="E29">
        <f t="shared" si="9"/>
        <v>442</v>
      </c>
      <c r="F29">
        <f t="shared" si="9"/>
        <v>0</v>
      </c>
      <c r="G29">
        <f t="shared" si="9"/>
        <v>100</v>
      </c>
      <c r="H29">
        <f t="shared" si="9"/>
        <v>3536</v>
      </c>
    </row>
    <row r="31" spans="1:10" x14ac:dyDescent="0.25">
      <c r="G31" t="s">
        <v>51</v>
      </c>
      <c r="H31">
        <v>3538</v>
      </c>
    </row>
  </sheetData>
  <mergeCells count="4">
    <mergeCell ref="A1:F1"/>
    <mergeCell ref="A19:B19"/>
    <mergeCell ref="A29:B29"/>
    <mergeCell ref="A23:H23"/>
  </mergeCell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G14"/>
  <sheetViews>
    <sheetView workbookViewId="0">
      <selection activeCell="C7" sqref="C7"/>
    </sheetView>
  </sheetViews>
  <sheetFormatPr defaultRowHeight="15" x14ac:dyDescent="0.25"/>
  <cols>
    <col min="1" max="1" width="6.5703125" style="1" customWidth="1"/>
    <col min="2" max="2" width="33.5703125" style="1" customWidth="1"/>
    <col min="3" max="3" width="10.85546875" style="1" customWidth="1"/>
    <col min="4" max="4" width="10.140625" style="1" customWidth="1"/>
    <col min="5" max="5" width="7.85546875" style="16" customWidth="1"/>
    <col min="6" max="6" width="10" style="16" customWidth="1"/>
    <col min="7" max="7" width="14.5703125" style="1" customWidth="1"/>
    <col min="8" max="241" width="9.140625" style="1"/>
    <col min="242" max="242" width="3.7109375" style="1" customWidth="1"/>
    <col min="243" max="243" width="27.7109375" style="1" customWidth="1"/>
    <col min="244" max="244" width="10.42578125" style="1" customWidth="1"/>
    <col min="245" max="245" width="10.5703125" style="1" customWidth="1"/>
    <col min="246" max="246" width="9.140625" style="1" customWidth="1"/>
    <col min="247" max="247" width="10.42578125" style="1" customWidth="1"/>
    <col min="248" max="259" width="9.140625" style="1" customWidth="1"/>
    <col min="260" max="497" width="9.140625" style="1"/>
    <col min="498" max="498" width="3.7109375" style="1" customWidth="1"/>
    <col min="499" max="499" width="27.7109375" style="1" customWidth="1"/>
    <col min="500" max="500" width="10.42578125" style="1" customWidth="1"/>
    <col min="501" max="501" width="10.5703125" style="1" customWidth="1"/>
    <col min="502" max="502" width="9.140625" style="1" customWidth="1"/>
    <col min="503" max="503" width="10.42578125" style="1" customWidth="1"/>
    <col min="504" max="515" width="9.140625" style="1" customWidth="1"/>
    <col min="516" max="753" width="9.140625" style="1"/>
    <col min="754" max="754" width="3.7109375" style="1" customWidth="1"/>
    <col min="755" max="755" width="27.7109375" style="1" customWidth="1"/>
    <col min="756" max="756" width="10.42578125" style="1" customWidth="1"/>
    <col min="757" max="757" width="10.5703125" style="1" customWidth="1"/>
    <col min="758" max="758" width="9.140625" style="1" customWidth="1"/>
    <col min="759" max="759" width="10.42578125" style="1" customWidth="1"/>
    <col min="760" max="771" width="9.140625" style="1" customWidth="1"/>
    <col min="772" max="1009" width="9.140625" style="1"/>
    <col min="1010" max="1010" width="3.7109375" style="1" customWidth="1"/>
    <col min="1011" max="1011" width="27.7109375" style="1" customWidth="1"/>
    <col min="1012" max="1012" width="10.42578125" style="1" customWidth="1"/>
    <col min="1013" max="1013" width="10.5703125" style="1" customWidth="1"/>
    <col min="1014" max="1014" width="9.140625" style="1" customWidth="1"/>
    <col min="1015" max="1015" width="10.42578125" style="1" customWidth="1"/>
    <col min="1016" max="1027" width="9.140625" style="1" customWidth="1"/>
    <col min="1028" max="1265" width="9.140625" style="1"/>
    <col min="1266" max="1266" width="3.7109375" style="1" customWidth="1"/>
    <col min="1267" max="1267" width="27.7109375" style="1" customWidth="1"/>
    <col min="1268" max="1268" width="10.42578125" style="1" customWidth="1"/>
    <col min="1269" max="1269" width="10.5703125" style="1" customWidth="1"/>
    <col min="1270" max="1270" width="9.140625" style="1" customWidth="1"/>
    <col min="1271" max="1271" width="10.42578125" style="1" customWidth="1"/>
    <col min="1272" max="1283" width="9.140625" style="1" customWidth="1"/>
    <col min="1284" max="1521" width="9.140625" style="1"/>
    <col min="1522" max="1522" width="3.7109375" style="1" customWidth="1"/>
    <col min="1523" max="1523" width="27.7109375" style="1" customWidth="1"/>
    <col min="1524" max="1524" width="10.42578125" style="1" customWidth="1"/>
    <col min="1525" max="1525" width="10.5703125" style="1" customWidth="1"/>
    <col min="1526" max="1526" width="9.140625" style="1" customWidth="1"/>
    <col min="1527" max="1527" width="10.42578125" style="1" customWidth="1"/>
    <col min="1528" max="1539" width="9.140625" style="1" customWidth="1"/>
    <col min="1540" max="1777" width="9.140625" style="1"/>
    <col min="1778" max="1778" width="3.7109375" style="1" customWidth="1"/>
    <col min="1779" max="1779" width="27.7109375" style="1" customWidth="1"/>
    <col min="1780" max="1780" width="10.42578125" style="1" customWidth="1"/>
    <col min="1781" max="1781" width="10.5703125" style="1" customWidth="1"/>
    <col min="1782" max="1782" width="9.140625" style="1" customWidth="1"/>
    <col min="1783" max="1783" width="10.42578125" style="1" customWidth="1"/>
    <col min="1784" max="1795" width="9.140625" style="1" customWidth="1"/>
    <col min="1796" max="2033" width="9.140625" style="1"/>
    <col min="2034" max="2034" width="3.7109375" style="1" customWidth="1"/>
    <col min="2035" max="2035" width="27.7109375" style="1" customWidth="1"/>
    <col min="2036" max="2036" width="10.42578125" style="1" customWidth="1"/>
    <col min="2037" max="2037" width="10.5703125" style="1" customWidth="1"/>
    <col min="2038" max="2038" width="9.140625" style="1" customWidth="1"/>
    <col min="2039" max="2039" width="10.42578125" style="1" customWidth="1"/>
    <col min="2040" max="2051" width="9.140625" style="1" customWidth="1"/>
    <col min="2052" max="2289" width="9.140625" style="1"/>
    <col min="2290" max="2290" width="3.7109375" style="1" customWidth="1"/>
    <col min="2291" max="2291" width="27.7109375" style="1" customWidth="1"/>
    <col min="2292" max="2292" width="10.42578125" style="1" customWidth="1"/>
    <col min="2293" max="2293" width="10.5703125" style="1" customWidth="1"/>
    <col min="2294" max="2294" width="9.140625" style="1" customWidth="1"/>
    <col min="2295" max="2295" width="10.42578125" style="1" customWidth="1"/>
    <col min="2296" max="2307" width="9.140625" style="1" customWidth="1"/>
    <col min="2308" max="2545" width="9.140625" style="1"/>
    <col min="2546" max="2546" width="3.7109375" style="1" customWidth="1"/>
    <col min="2547" max="2547" width="27.7109375" style="1" customWidth="1"/>
    <col min="2548" max="2548" width="10.42578125" style="1" customWidth="1"/>
    <col min="2549" max="2549" width="10.5703125" style="1" customWidth="1"/>
    <col min="2550" max="2550" width="9.140625" style="1" customWidth="1"/>
    <col min="2551" max="2551" width="10.42578125" style="1" customWidth="1"/>
    <col min="2552" max="2563" width="9.140625" style="1" customWidth="1"/>
    <col min="2564" max="2801" width="9.140625" style="1"/>
    <col min="2802" max="2802" width="3.7109375" style="1" customWidth="1"/>
    <col min="2803" max="2803" width="27.7109375" style="1" customWidth="1"/>
    <col min="2804" max="2804" width="10.42578125" style="1" customWidth="1"/>
    <col min="2805" max="2805" width="10.5703125" style="1" customWidth="1"/>
    <col min="2806" max="2806" width="9.140625" style="1" customWidth="1"/>
    <col min="2807" max="2807" width="10.42578125" style="1" customWidth="1"/>
    <col min="2808" max="2819" width="9.140625" style="1" customWidth="1"/>
    <col min="2820" max="3057" width="9.140625" style="1"/>
    <col min="3058" max="3058" width="3.7109375" style="1" customWidth="1"/>
    <col min="3059" max="3059" width="27.7109375" style="1" customWidth="1"/>
    <col min="3060" max="3060" width="10.42578125" style="1" customWidth="1"/>
    <col min="3061" max="3061" width="10.5703125" style="1" customWidth="1"/>
    <col min="3062" max="3062" width="9.140625" style="1" customWidth="1"/>
    <col min="3063" max="3063" width="10.42578125" style="1" customWidth="1"/>
    <col min="3064" max="3075" width="9.140625" style="1" customWidth="1"/>
    <col min="3076" max="3313" width="9.140625" style="1"/>
    <col min="3314" max="3314" width="3.7109375" style="1" customWidth="1"/>
    <col min="3315" max="3315" width="27.7109375" style="1" customWidth="1"/>
    <col min="3316" max="3316" width="10.42578125" style="1" customWidth="1"/>
    <col min="3317" max="3317" width="10.5703125" style="1" customWidth="1"/>
    <col min="3318" max="3318" width="9.140625" style="1" customWidth="1"/>
    <col min="3319" max="3319" width="10.42578125" style="1" customWidth="1"/>
    <col min="3320" max="3331" width="9.140625" style="1" customWidth="1"/>
    <col min="3332" max="3569" width="9.140625" style="1"/>
    <col min="3570" max="3570" width="3.7109375" style="1" customWidth="1"/>
    <col min="3571" max="3571" width="27.7109375" style="1" customWidth="1"/>
    <col min="3572" max="3572" width="10.42578125" style="1" customWidth="1"/>
    <col min="3573" max="3573" width="10.5703125" style="1" customWidth="1"/>
    <col min="3574" max="3574" width="9.140625" style="1" customWidth="1"/>
    <col min="3575" max="3575" width="10.42578125" style="1" customWidth="1"/>
    <col min="3576" max="3587" width="9.140625" style="1" customWidth="1"/>
    <col min="3588" max="3825" width="9.140625" style="1"/>
    <col min="3826" max="3826" width="3.7109375" style="1" customWidth="1"/>
    <col min="3827" max="3827" width="27.7109375" style="1" customWidth="1"/>
    <col min="3828" max="3828" width="10.42578125" style="1" customWidth="1"/>
    <col min="3829" max="3829" width="10.5703125" style="1" customWidth="1"/>
    <col min="3830" max="3830" width="9.140625" style="1" customWidth="1"/>
    <col min="3831" max="3831" width="10.42578125" style="1" customWidth="1"/>
    <col min="3832" max="3843" width="9.140625" style="1" customWidth="1"/>
    <col min="3844" max="4081" width="9.140625" style="1"/>
    <col min="4082" max="4082" width="3.7109375" style="1" customWidth="1"/>
    <col min="4083" max="4083" width="27.7109375" style="1" customWidth="1"/>
    <col min="4084" max="4084" width="10.42578125" style="1" customWidth="1"/>
    <col min="4085" max="4085" width="10.5703125" style="1" customWidth="1"/>
    <col min="4086" max="4086" width="9.140625" style="1" customWidth="1"/>
    <col min="4087" max="4087" width="10.42578125" style="1" customWidth="1"/>
    <col min="4088" max="4099" width="9.140625" style="1" customWidth="1"/>
    <col min="4100" max="4337" width="9.140625" style="1"/>
    <col min="4338" max="4338" width="3.7109375" style="1" customWidth="1"/>
    <col min="4339" max="4339" width="27.7109375" style="1" customWidth="1"/>
    <col min="4340" max="4340" width="10.42578125" style="1" customWidth="1"/>
    <col min="4341" max="4341" width="10.5703125" style="1" customWidth="1"/>
    <col min="4342" max="4342" width="9.140625" style="1" customWidth="1"/>
    <col min="4343" max="4343" width="10.42578125" style="1" customWidth="1"/>
    <col min="4344" max="4355" width="9.140625" style="1" customWidth="1"/>
    <col min="4356" max="4593" width="9.140625" style="1"/>
    <col min="4594" max="4594" width="3.7109375" style="1" customWidth="1"/>
    <col min="4595" max="4595" width="27.7109375" style="1" customWidth="1"/>
    <col min="4596" max="4596" width="10.42578125" style="1" customWidth="1"/>
    <col min="4597" max="4597" width="10.5703125" style="1" customWidth="1"/>
    <col min="4598" max="4598" width="9.140625" style="1" customWidth="1"/>
    <col min="4599" max="4599" width="10.42578125" style="1" customWidth="1"/>
    <col min="4600" max="4611" width="9.140625" style="1" customWidth="1"/>
    <col min="4612" max="4849" width="9.140625" style="1"/>
    <col min="4850" max="4850" width="3.7109375" style="1" customWidth="1"/>
    <col min="4851" max="4851" width="27.7109375" style="1" customWidth="1"/>
    <col min="4852" max="4852" width="10.42578125" style="1" customWidth="1"/>
    <col min="4853" max="4853" width="10.5703125" style="1" customWidth="1"/>
    <col min="4854" max="4854" width="9.140625" style="1" customWidth="1"/>
    <col min="4855" max="4855" width="10.42578125" style="1" customWidth="1"/>
    <col min="4856" max="4867" width="9.140625" style="1" customWidth="1"/>
    <col min="4868" max="5105" width="9.140625" style="1"/>
    <col min="5106" max="5106" width="3.7109375" style="1" customWidth="1"/>
    <col min="5107" max="5107" width="27.7109375" style="1" customWidth="1"/>
    <col min="5108" max="5108" width="10.42578125" style="1" customWidth="1"/>
    <col min="5109" max="5109" width="10.5703125" style="1" customWidth="1"/>
    <col min="5110" max="5110" width="9.140625" style="1" customWidth="1"/>
    <col min="5111" max="5111" width="10.42578125" style="1" customWidth="1"/>
    <col min="5112" max="5123" width="9.140625" style="1" customWidth="1"/>
    <col min="5124" max="5361" width="9.140625" style="1"/>
    <col min="5362" max="5362" width="3.7109375" style="1" customWidth="1"/>
    <col min="5363" max="5363" width="27.7109375" style="1" customWidth="1"/>
    <col min="5364" max="5364" width="10.42578125" style="1" customWidth="1"/>
    <col min="5365" max="5365" width="10.5703125" style="1" customWidth="1"/>
    <col min="5366" max="5366" width="9.140625" style="1" customWidth="1"/>
    <col min="5367" max="5367" width="10.42578125" style="1" customWidth="1"/>
    <col min="5368" max="5379" width="9.140625" style="1" customWidth="1"/>
    <col min="5380" max="5617" width="9.140625" style="1"/>
    <col min="5618" max="5618" width="3.7109375" style="1" customWidth="1"/>
    <col min="5619" max="5619" width="27.7109375" style="1" customWidth="1"/>
    <col min="5620" max="5620" width="10.42578125" style="1" customWidth="1"/>
    <col min="5621" max="5621" width="10.5703125" style="1" customWidth="1"/>
    <col min="5622" max="5622" width="9.140625" style="1" customWidth="1"/>
    <col min="5623" max="5623" width="10.42578125" style="1" customWidth="1"/>
    <col min="5624" max="5635" width="9.140625" style="1" customWidth="1"/>
    <col min="5636" max="5873" width="9.140625" style="1"/>
    <col min="5874" max="5874" width="3.7109375" style="1" customWidth="1"/>
    <col min="5875" max="5875" width="27.7109375" style="1" customWidth="1"/>
    <col min="5876" max="5876" width="10.42578125" style="1" customWidth="1"/>
    <col min="5877" max="5877" width="10.5703125" style="1" customWidth="1"/>
    <col min="5878" max="5878" width="9.140625" style="1" customWidth="1"/>
    <col min="5879" max="5879" width="10.42578125" style="1" customWidth="1"/>
    <col min="5880" max="5891" width="9.140625" style="1" customWidth="1"/>
    <col min="5892" max="6129" width="9.140625" style="1"/>
    <col min="6130" max="6130" width="3.7109375" style="1" customWidth="1"/>
    <col min="6131" max="6131" width="27.7109375" style="1" customWidth="1"/>
    <col min="6132" max="6132" width="10.42578125" style="1" customWidth="1"/>
    <col min="6133" max="6133" width="10.5703125" style="1" customWidth="1"/>
    <col min="6134" max="6134" width="9.140625" style="1" customWidth="1"/>
    <col min="6135" max="6135" width="10.42578125" style="1" customWidth="1"/>
    <col min="6136" max="6147" width="9.140625" style="1" customWidth="1"/>
    <col min="6148" max="6385" width="9.140625" style="1"/>
    <col min="6386" max="6386" width="3.7109375" style="1" customWidth="1"/>
    <col min="6387" max="6387" width="27.7109375" style="1" customWidth="1"/>
    <col min="6388" max="6388" width="10.42578125" style="1" customWidth="1"/>
    <col min="6389" max="6389" width="10.5703125" style="1" customWidth="1"/>
    <col min="6390" max="6390" width="9.140625" style="1" customWidth="1"/>
    <col min="6391" max="6391" width="10.42578125" style="1" customWidth="1"/>
    <col min="6392" max="6403" width="9.140625" style="1" customWidth="1"/>
    <col min="6404" max="6641" width="9.140625" style="1"/>
    <col min="6642" max="6642" width="3.7109375" style="1" customWidth="1"/>
    <col min="6643" max="6643" width="27.7109375" style="1" customWidth="1"/>
    <col min="6644" max="6644" width="10.42578125" style="1" customWidth="1"/>
    <col min="6645" max="6645" width="10.5703125" style="1" customWidth="1"/>
    <col min="6646" max="6646" width="9.140625" style="1" customWidth="1"/>
    <col min="6647" max="6647" width="10.42578125" style="1" customWidth="1"/>
    <col min="6648" max="6659" width="9.140625" style="1" customWidth="1"/>
    <col min="6660" max="6897" width="9.140625" style="1"/>
    <col min="6898" max="6898" width="3.7109375" style="1" customWidth="1"/>
    <col min="6899" max="6899" width="27.7109375" style="1" customWidth="1"/>
    <col min="6900" max="6900" width="10.42578125" style="1" customWidth="1"/>
    <col min="6901" max="6901" width="10.5703125" style="1" customWidth="1"/>
    <col min="6902" max="6902" width="9.140625" style="1" customWidth="1"/>
    <col min="6903" max="6903" width="10.42578125" style="1" customWidth="1"/>
    <col min="6904" max="6915" width="9.140625" style="1" customWidth="1"/>
    <col min="6916" max="7153" width="9.140625" style="1"/>
    <col min="7154" max="7154" width="3.7109375" style="1" customWidth="1"/>
    <col min="7155" max="7155" width="27.7109375" style="1" customWidth="1"/>
    <col min="7156" max="7156" width="10.42578125" style="1" customWidth="1"/>
    <col min="7157" max="7157" width="10.5703125" style="1" customWidth="1"/>
    <col min="7158" max="7158" width="9.140625" style="1" customWidth="1"/>
    <col min="7159" max="7159" width="10.42578125" style="1" customWidth="1"/>
    <col min="7160" max="7171" width="9.140625" style="1" customWidth="1"/>
    <col min="7172" max="7409" width="9.140625" style="1"/>
    <col min="7410" max="7410" width="3.7109375" style="1" customWidth="1"/>
    <col min="7411" max="7411" width="27.7109375" style="1" customWidth="1"/>
    <col min="7412" max="7412" width="10.42578125" style="1" customWidth="1"/>
    <col min="7413" max="7413" width="10.5703125" style="1" customWidth="1"/>
    <col min="7414" max="7414" width="9.140625" style="1" customWidth="1"/>
    <col min="7415" max="7415" width="10.42578125" style="1" customWidth="1"/>
    <col min="7416" max="7427" width="9.140625" style="1" customWidth="1"/>
    <col min="7428" max="7665" width="9.140625" style="1"/>
    <col min="7666" max="7666" width="3.7109375" style="1" customWidth="1"/>
    <col min="7667" max="7667" width="27.7109375" style="1" customWidth="1"/>
    <col min="7668" max="7668" width="10.42578125" style="1" customWidth="1"/>
    <col min="7669" max="7669" width="10.5703125" style="1" customWidth="1"/>
    <col min="7670" max="7670" width="9.140625" style="1" customWidth="1"/>
    <col min="7671" max="7671" width="10.42578125" style="1" customWidth="1"/>
    <col min="7672" max="7683" width="9.140625" style="1" customWidth="1"/>
    <col min="7684" max="7921" width="9.140625" style="1"/>
    <col min="7922" max="7922" width="3.7109375" style="1" customWidth="1"/>
    <col min="7923" max="7923" width="27.7109375" style="1" customWidth="1"/>
    <col min="7924" max="7924" width="10.42578125" style="1" customWidth="1"/>
    <col min="7925" max="7925" width="10.5703125" style="1" customWidth="1"/>
    <col min="7926" max="7926" width="9.140625" style="1" customWidth="1"/>
    <col min="7927" max="7927" width="10.42578125" style="1" customWidth="1"/>
    <col min="7928" max="7939" width="9.140625" style="1" customWidth="1"/>
    <col min="7940" max="8177" width="9.140625" style="1"/>
    <col min="8178" max="8178" width="3.7109375" style="1" customWidth="1"/>
    <col min="8179" max="8179" width="27.7109375" style="1" customWidth="1"/>
    <col min="8180" max="8180" width="10.42578125" style="1" customWidth="1"/>
    <col min="8181" max="8181" width="10.5703125" style="1" customWidth="1"/>
    <col min="8182" max="8182" width="9.140625" style="1" customWidth="1"/>
    <col min="8183" max="8183" width="10.42578125" style="1" customWidth="1"/>
    <col min="8184" max="8195" width="9.140625" style="1" customWidth="1"/>
    <col min="8196" max="8433" width="9.140625" style="1"/>
    <col min="8434" max="8434" width="3.7109375" style="1" customWidth="1"/>
    <col min="8435" max="8435" width="27.7109375" style="1" customWidth="1"/>
    <col min="8436" max="8436" width="10.42578125" style="1" customWidth="1"/>
    <col min="8437" max="8437" width="10.5703125" style="1" customWidth="1"/>
    <col min="8438" max="8438" width="9.140625" style="1" customWidth="1"/>
    <col min="8439" max="8439" width="10.42578125" style="1" customWidth="1"/>
    <col min="8440" max="8451" width="9.140625" style="1" customWidth="1"/>
    <col min="8452" max="8689" width="9.140625" style="1"/>
    <col min="8690" max="8690" width="3.7109375" style="1" customWidth="1"/>
    <col min="8691" max="8691" width="27.7109375" style="1" customWidth="1"/>
    <col min="8692" max="8692" width="10.42578125" style="1" customWidth="1"/>
    <col min="8693" max="8693" width="10.5703125" style="1" customWidth="1"/>
    <col min="8694" max="8694" width="9.140625" style="1" customWidth="1"/>
    <col min="8695" max="8695" width="10.42578125" style="1" customWidth="1"/>
    <col min="8696" max="8707" width="9.140625" style="1" customWidth="1"/>
    <col min="8708" max="8945" width="9.140625" style="1"/>
    <col min="8946" max="8946" width="3.7109375" style="1" customWidth="1"/>
    <col min="8947" max="8947" width="27.7109375" style="1" customWidth="1"/>
    <col min="8948" max="8948" width="10.42578125" style="1" customWidth="1"/>
    <col min="8949" max="8949" width="10.5703125" style="1" customWidth="1"/>
    <col min="8950" max="8950" width="9.140625" style="1" customWidth="1"/>
    <col min="8951" max="8951" width="10.42578125" style="1" customWidth="1"/>
    <col min="8952" max="8963" width="9.140625" style="1" customWidth="1"/>
    <col min="8964" max="9201" width="9.140625" style="1"/>
    <col min="9202" max="9202" width="3.7109375" style="1" customWidth="1"/>
    <col min="9203" max="9203" width="27.7109375" style="1" customWidth="1"/>
    <col min="9204" max="9204" width="10.42578125" style="1" customWidth="1"/>
    <col min="9205" max="9205" width="10.5703125" style="1" customWidth="1"/>
    <col min="9206" max="9206" width="9.140625" style="1" customWidth="1"/>
    <col min="9207" max="9207" width="10.42578125" style="1" customWidth="1"/>
    <col min="9208" max="9219" width="9.140625" style="1" customWidth="1"/>
    <col min="9220" max="9457" width="9.140625" style="1"/>
    <col min="9458" max="9458" width="3.7109375" style="1" customWidth="1"/>
    <col min="9459" max="9459" width="27.7109375" style="1" customWidth="1"/>
    <col min="9460" max="9460" width="10.42578125" style="1" customWidth="1"/>
    <col min="9461" max="9461" width="10.5703125" style="1" customWidth="1"/>
    <col min="9462" max="9462" width="9.140625" style="1" customWidth="1"/>
    <col min="9463" max="9463" width="10.42578125" style="1" customWidth="1"/>
    <col min="9464" max="9475" width="9.140625" style="1" customWidth="1"/>
    <col min="9476" max="9713" width="9.140625" style="1"/>
    <col min="9714" max="9714" width="3.7109375" style="1" customWidth="1"/>
    <col min="9715" max="9715" width="27.7109375" style="1" customWidth="1"/>
    <col min="9716" max="9716" width="10.42578125" style="1" customWidth="1"/>
    <col min="9717" max="9717" width="10.5703125" style="1" customWidth="1"/>
    <col min="9718" max="9718" width="9.140625" style="1" customWidth="1"/>
    <col min="9719" max="9719" width="10.42578125" style="1" customWidth="1"/>
    <col min="9720" max="9731" width="9.140625" style="1" customWidth="1"/>
    <col min="9732" max="9969" width="9.140625" style="1"/>
    <col min="9970" max="9970" width="3.7109375" style="1" customWidth="1"/>
    <col min="9971" max="9971" width="27.7109375" style="1" customWidth="1"/>
    <col min="9972" max="9972" width="10.42578125" style="1" customWidth="1"/>
    <col min="9973" max="9973" width="10.5703125" style="1" customWidth="1"/>
    <col min="9974" max="9974" width="9.140625" style="1" customWidth="1"/>
    <col min="9975" max="9975" width="10.42578125" style="1" customWidth="1"/>
    <col min="9976" max="9987" width="9.140625" style="1" customWidth="1"/>
    <col min="9988" max="10225" width="9.140625" style="1"/>
    <col min="10226" max="10226" width="3.7109375" style="1" customWidth="1"/>
    <col min="10227" max="10227" width="27.7109375" style="1" customWidth="1"/>
    <col min="10228" max="10228" width="10.42578125" style="1" customWidth="1"/>
    <col min="10229" max="10229" width="10.5703125" style="1" customWidth="1"/>
    <col min="10230" max="10230" width="9.140625" style="1" customWidth="1"/>
    <col min="10231" max="10231" width="10.42578125" style="1" customWidth="1"/>
    <col min="10232" max="10243" width="9.140625" style="1" customWidth="1"/>
    <col min="10244" max="10481" width="9.140625" style="1"/>
    <col min="10482" max="10482" width="3.7109375" style="1" customWidth="1"/>
    <col min="10483" max="10483" width="27.7109375" style="1" customWidth="1"/>
    <col min="10484" max="10484" width="10.42578125" style="1" customWidth="1"/>
    <col min="10485" max="10485" width="10.5703125" style="1" customWidth="1"/>
    <col min="10486" max="10486" width="9.140625" style="1" customWidth="1"/>
    <col min="10487" max="10487" width="10.42578125" style="1" customWidth="1"/>
    <col min="10488" max="10499" width="9.140625" style="1" customWidth="1"/>
    <col min="10500" max="10737" width="9.140625" style="1"/>
    <col min="10738" max="10738" width="3.7109375" style="1" customWidth="1"/>
    <col min="10739" max="10739" width="27.7109375" style="1" customWidth="1"/>
    <col min="10740" max="10740" width="10.42578125" style="1" customWidth="1"/>
    <col min="10741" max="10741" width="10.5703125" style="1" customWidth="1"/>
    <col min="10742" max="10742" width="9.140625" style="1" customWidth="1"/>
    <col min="10743" max="10743" width="10.42578125" style="1" customWidth="1"/>
    <col min="10744" max="10755" width="9.140625" style="1" customWidth="1"/>
    <col min="10756" max="10993" width="9.140625" style="1"/>
    <col min="10994" max="10994" width="3.7109375" style="1" customWidth="1"/>
    <col min="10995" max="10995" width="27.7109375" style="1" customWidth="1"/>
    <col min="10996" max="10996" width="10.42578125" style="1" customWidth="1"/>
    <col min="10997" max="10997" width="10.5703125" style="1" customWidth="1"/>
    <col min="10998" max="10998" width="9.140625" style="1" customWidth="1"/>
    <col min="10999" max="10999" width="10.42578125" style="1" customWidth="1"/>
    <col min="11000" max="11011" width="9.140625" style="1" customWidth="1"/>
    <col min="11012" max="11249" width="9.140625" style="1"/>
    <col min="11250" max="11250" width="3.7109375" style="1" customWidth="1"/>
    <col min="11251" max="11251" width="27.7109375" style="1" customWidth="1"/>
    <col min="11252" max="11252" width="10.42578125" style="1" customWidth="1"/>
    <col min="11253" max="11253" width="10.5703125" style="1" customWidth="1"/>
    <col min="11254" max="11254" width="9.140625" style="1" customWidth="1"/>
    <col min="11255" max="11255" width="10.42578125" style="1" customWidth="1"/>
    <col min="11256" max="11267" width="9.140625" style="1" customWidth="1"/>
    <col min="11268" max="11505" width="9.140625" style="1"/>
    <col min="11506" max="11506" width="3.7109375" style="1" customWidth="1"/>
    <col min="11507" max="11507" width="27.7109375" style="1" customWidth="1"/>
    <col min="11508" max="11508" width="10.42578125" style="1" customWidth="1"/>
    <col min="11509" max="11509" width="10.5703125" style="1" customWidth="1"/>
    <col min="11510" max="11510" width="9.140625" style="1" customWidth="1"/>
    <col min="11511" max="11511" width="10.42578125" style="1" customWidth="1"/>
    <col min="11512" max="11523" width="9.140625" style="1" customWidth="1"/>
    <col min="11524" max="11761" width="9.140625" style="1"/>
    <col min="11762" max="11762" width="3.7109375" style="1" customWidth="1"/>
    <col min="11763" max="11763" width="27.7109375" style="1" customWidth="1"/>
    <col min="11764" max="11764" width="10.42578125" style="1" customWidth="1"/>
    <col min="11765" max="11765" width="10.5703125" style="1" customWidth="1"/>
    <col min="11766" max="11766" width="9.140625" style="1" customWidth="1"/>
    <col min="11767" max="11767" width="10.42578125" style="1" customWidth="1"/>
    <col min="11768" max="11779" width="9.140625" style="1" customWidth="1"/>
    <col min="11780" max="12017" width="9.140625" style="1"/>
    <col min="12018" max="12018" width="3.7109375" style="1" customWidth="1"/>
    <col min="12019" max="12019" width="27.7109375" style="1" customWidth="1"/>
    <col min="12020" max="12020" width="10.42578125" style="1" customWidth="1"/>
    <col min="12021" max="12021" width="10.5703125" style="1" customWidth="1"/>
    <col min="12022" max="12022" width="9.140625" style="1" customWidth="1"/>
    <col min="12023" max="12023" width="10.42578125" style="1" customWidth="1"/>
    <col min="12024" max="12035" width="9.140625" style="1" customWidth="1"/>
    <col min="12036" max="12273" width="9.140625" style="1"/>
    <col min="12274" max="12274" width="3.7109375" style="1" customWidth="1"/>
    <col min="12275" max="12275" width="27.7109375" style="1" customWidth="1"/>
    <col min="12276" max="12276" width="10.42578125" style="1" customWidth="1"/>
    <col min="12277" max="12277" width="10.5703125" style="1" customWidth="1"/>
    <col min="12278" max="12278" width="9.140625" style="1" customWidth="1"/>
    <col min="12279" max="12279" width="10.42578125" style="1" customWidth="1"/>
    <col min="12280" max="12291" width="9.140625" style="1" customWidth="1"/>
    <col min="12292" max="12529" width="9.140625" style="1"/>
    <col min="12530" max="12530" width="3.7109375" style="1" customWidth="1"/>
    <col min="12531" max="12531" width="27.7109375" style="1" customWidth="1"/>
    <col min="12532" max="12532" width="10.42578125" style="1" customWidth="1"/>
    <col min="12533" max="12533" width="10.5703125" style="1" customWidth="1"/>
    <col min="12534" max="12534" width="9.140625" style="1" customWidth="1"/>
    <col min="12535" max="12535" width="10.42578125" style="1" customWidth="1"/>
    <col min="12536" max="12547" width="9.140625" style="1" customWidth="1"/>
    <col min="12548" max="12785" width="9.140625" style="1"/>
    <col min="12786" max="12786" width="3.7109375" style="1" customWidth="1"/>
    <col min="12787" max="12787" width="27.7109375" style="1" customWidth="1"/>
    <col min="12788" max="12788" width="10.42578125" style="1" customWidth="1"/>
    <col min="12789" max="12789" width="10.5703125" style="1" customWidth="1"/>
    <col min="12790" max="12790" width="9.140625" style="1" customWidth="1"/>
    <col min="12791" max="12791" width="10.42578125" style="1" customWidth="1"/>
    <col min="12792" max="12803" width="9.140625" style="1" customWidth="1"/>
    <col min="12804" max="13041" width="9.140625" style="1"/>
    <col min="13042" max="13042" width="3.7109375" style="1" customWidth="1"/>
    <col min="13043" max="13043" width="27.7109375" style="1" customWidth="1"/>
    <col min="13044" max="13044" width="10.42578125" style="1" customWidth="1"/>
    <col min="13045" max="13045" width="10.5703125" style="1" customWidth="1"/>
    <col min="13046" max="13046" width="9.140625" style="1" customWidth="1"/>
    <col min="13047" max="13047" width="10.42578125" style="1" customWidth="1"/>
    <col min="13048" max="13059" width="9.140625" style="1" customWidth="1"/>
    <col min="13060" max="13297" width="9.140625" style="1"/>
    <col min="13298" max="13298" width="3.7109375" style="1" customWidth="1"/>
    <col min="13299" max="13299" width="27.7109375" style="1" customWidth="1"/>
    <col min="13300" max="13300" width="10.42578125" style="1" customWidth="1"/>
    <col min="13301" max="13301" width="10.5703125" style="1" customWidth="1"/>
    <col min="13302" max="13302" width="9.140625" style="1" customWidth="1"/>
    <col min="13303" max="13303" width="10.42578125" style="1" customWidth="1"/>
    <col min="13304" max="13315" width="9.140625" style="1" customWidth="1"/>
    <col min="13316" max="13553" width="9.140625" style="1"/>
    <col min="13554" max="13554" width="3.7109375" style="1" customWidth="1"/>
    <col min="13555" max="13555" width="27.7109375" style="1" customWidth="1"/>
    <col min="13556" max="13556" width="10.42578125" style="1" customWidth="1"/>
    <col min="13557" max="13557" width="10.5703125" style="1" customWidth="1"/>
    <col min="13558" max="13558" width="9.140625" style="1" customWidth="1"/>
    <col min="13559" max="13559" width="10.42578125" style="1" customWidth="1"/>
    <col min="13560" max="13571" width="9.140625" style="1" customWidth="1"/>
    <col min="13572" max="13809" width="9.140625" style="1"/>
    <col min="13810" max="13810" width="3.7109375" style="1" customWidth="1"/>
    <col min="13811" max="13811" width="27.7109375" style="1" customWidth="1"/>
    <col min="13812" max="13812" width="10.42578125" style="1" customWidth="1"/>
    <col min="13813" max="13813" width="10.5703125" style="1" customWidth="1"/>
    <col min="13814" max="13814" width="9.140625" style="1" customWidth="1"/>
    <col min="13815" max="13815" width="10.42578125" style="1" customWidth="1"/>
    <col min="13816" max="13827" width="9.140625" style="1" customWidth="1"/>
    <col min="13828" max="14065" width="9.140625" style="1"/>
    <col min="14066" max="14066" width="3.7109375" style="1" customWidth="1"/>
    <col min="14067" max="14067" width="27.7109375" style="1" customWidth="1"/>
    <col min="14068" max="14068" width="10.42578125" style="1" customWidth="1"/>
    <col min="14069" max="14069" width="10.5703125" style="1" customWidth="1"/>
    <col min="14070" max="14070" width="9.140625" style="1" customWidth="1"/>
    <col min="14071" max="14071" width="10.42578125" style="1" customWidth="1"/>
    <col min="14072" max="14083" width="9.140625" style="1" customWidth="1"/>
    <col min="14084" max="14321" width="9.140625" style="1"/>
    <col min="14322" max="14322" width="3.7109375" style="1" customWidth="1"/>
    <col min="14323" max="14323" width="27.7109375" style="1" customWidth="1"/>
    <col min="14324" max="14324" width="10.42578125" style="1" customWidth="1"/>
    <col min="14325" max="14325" width="10.5703125" style="1" customWidth="1"/>
    <col min="14326" max="14326" width="9.140625" style="1" customWidth="1"/>
    <col min="14327" max="14327" width="10.42578125" style="1" customWidth="1"/>
    <col min="14328" max="14339" width="9.140625" style="1" customWidth="1"/>
    <col min="14340" max="14577" width="9.140625" style="1"/>
    <col min="14578" max="14578" width="3.7109375" style="1" customWidth="1"/>
    <col min="14579" max="14579" width="27.7109375" style="1" customWidth="1"/>
    <col min="14580" max="14580" width="10.42578125" style="1" customWidth="1"/>
    <col min="14581" max="14581" width="10.5703125" style="1" customWidth="1"/>
    <col min="14582" max="14582" width="9.140625" style="1" customWidth="1"/>
    <col min="14583" max="14583" width="10.42578125" style="1" customWidth="1"/>
    <col min="14584" max="14595" width="9.140625" style="1" customWidth="1"/>
    <col min="14596" max="14833" width="9.140625" style="1"/>
    <col min="14834" max="14834" width="3.7109375" style="1" customWidth="1"/>
    <col min="14835" max="14835" width="27.7109375" style="1" customWidth="1"/>
    <col min="14836" max="14836" width="10.42578125" style="1" customWidth="1"/>
    <col min="14837" max="14837" width="10.5703125" style="1" customWidth="1"/>
    <col min="14838" max="14838" width="9.140625" style="1" customWidth="1"/>
    <col min="14839" max="14839" width="10.42578125" style="1" customWidth="1"/>
    <col min="14840" max="14851" width="9.140625" style="1" customWidth="1"/>
    <col min="14852" max="15089" width="9.140625" style="1"/>
    <col min="15090" max="15090" width="3.7109375" style="1" customWidth="1"/>
    <col min="15091" max="15091" width="27.7109375" style="1" customWidth="1"/>
    <col min="15092" max="15092" width="10.42578125" style="1" customWidth="1"/>
    <col min="15093" max="15093" width="10.5703125" style="1" customWidth="1"/>
    <col min="15094" max="15094" width="9.140625" style="1" customWidth="1"/>
    <col min="15095" max="15095" width="10.42578125" style="1" customWidth="1"/>
    <col min="15096" max="15107" width="9.140625" style="1" customWidth="1"/>
    <col min="15108" max="15345" width="9.140625" style="1"/>
    <col min="15346" max="15346" width="3.7109375" style="1" customWidth="1"/>
    <col min="15347" max="15347" width="27.7109375" style="1" customWidth="1"/>
    <col min="15348" max="15348" width="10.42578125" style="1" customWidth="1"/>
    <col min="15349" max="15349" width="10.5703125" style="1" customWidth="1"/>
    <col min="15350" max="15350" width="9.140625" style="1" customWidth="1"/>
    <col min="15351" max="15351" width="10.42578125" style="1" customWidth="1"/>
    <col min="15352" max="15363" width="9.140625" style="1" customWidth="1"/>
    <col min="15364" max="15601" width="9.140625" style="1"/>
    <col min="15602" max="15602" width="3.7109375" style="1" customWidth="1"/>
    <col min="15603" max="15603" width="27.7109375" style="1" customWidth="1"/>
    <col min="15604" max="15604" width="10.42578125" style="1" customWidth="1"/>
    <col min="15605" max="15605" width="10.5703125" style="1" customWidth="1"/>
    <col min="15606" max="15606" width="9.140625" style="1" customWidth="1"/>
    <col min="15607" max="15607" width="10.42578125" style="1" customWidth="1"/>
    <col min="15608" max="15619" width="9.140625" style="1" customWidth="1"/>
    <col min="15620" max="15857" width="9.140625" style="1"/>
    <col min="15858" max="15858" width="3.7109375" style="1" customWidth="1"/>
    <col min="15859" max="15859" width="27.7109375" style="1" customWidth="1"/>
    <col min="15860" max="15860" width="10.42578125" style="1" customWidth="1"/>
    <col min="15861" max="15861" width="10.5703125" style="1" customWidth="1"/>
    <col min="15862" max="15862" width="9.140625" style="1" customWidth="1"/>
    <col min="15863" max="15863" width="10.42578125" style="1" customWidth="1"/>
    <col min="15864" max="15875" width="9.140625" style="1" customWidth="1"/>
    <col min="15876" max="16113" width="9.140625" style="1"/>
    <col min="16114" max="16114" width="3.7109375" style="1" customWidth="1"/>
    <col min="16115" max="16115" width="27.7109375" style="1" customWidth="1"/>
    <col min="16116" max="16116" width="10.42578125" style="1" customWidth="1"/>
    <col min="16117" max="16117" width="10.5703125" style="1" customWidth="1"/>
    <col min="16118" max="16118" width="9.140625" style="1" customWidth="1"/>
    <col min="16119" max="16119" width="10.42578125" style="1" customWidth="1"/>
    <col min="16120" max="16131" width="9.140625" style="1" customWidth="1"/>
    <col min="16132" max="16384" width="9.140625" style="1"/>
  </cols>
  <sheetData>
    <row r="1" spans="1:7" ht="77.25" customHeight="1" x14ac:dyDescent="0.25">
      <c r="A1" s="47" t="s">
        <v>8</v>
      </c>
      <c r="B1" s="47"/>
      <c r="C1" s="47"/>
      <c r="D1" s="47"/>
      <c r="E1" s="47"/>
      <c r="F1" s="47"/>
      <c r="G1" s="47"/>
    </row>
    <row r="2" spans="1:7" x14ac:dyDescent="0.25">
      <c r="A2" s="2"/>
      <c r="B2" s="3"/>
      <c r="C2" s="3"/>
      <c r="D2" s="3"/>
      <c r="E2" s="4"/>
      <c r="F2" s="4"/>
      <c r="G2" s="3"/>
    </row>
    <row r="3" spans="1:7" x14ac:dyDescent="0.25">
      <c r="A3" s="48" t="s">
        <v>1</v>
      </c>
      <c r="B3" s="50" t="s">
        <v>2</v>
      </c>
      <c r="C3" s="52" t="s">
        <v>3</v>
      </c>
      <c r="D3" s="53"/>
      <c r="E3" s="53"/>
      <c r="F3" s="53"/>
      <c r="G3" s="54"/>
    </row>
    <row r="4" spans="1:7" ht="71.25" x14ac:dyDescent="0.25">
      <c r="A4" s="49"/>
      <c r="B4" s="51"/>
      <c r="C4" s="19" t="s">
        <v>4</v>
      </c>
      <c r="D4" s="20" t="s">
        <v>9</v>
      </c>
      <c r="E4" s="20" t="s">
        <v>5</v>
      </c>
      <c r="F4" s="20" t="s">
        <v>11</v>
      </c>
      <c r="G4" s="21" t="s">
        <v>10</v>
      </c>
    </row>
    <row r="5" spans="1:7" x14ac:dyDescent="0.25">
      <c r="A5" s="5">
        <v>1</v>
      </c>
      <c r="B5" s="6" t="s">
        <v>7</v>
      </c>
      <c r="C5" s="7">
        <v>1</v>
      </c>
      <c r="D5" s="8">
        <f>F5/1.2359</f>
        <v>44.906545837041833</v>
      </c>
      <c r="E5" s="8">
        <f>D5*0.2359</f>
        <v>10.593454162958169</v>
      </c>
      <c r="F5" s="8">
        <v>55.5</v>
      </c>
      <c r="G5" s="9">
        <f>F5*4</f>
        <v>222</v>
      </c>
    </row>
    <row r="6" spans="1:7" s="14" customFormat="1" x14ac:dyDescent="0.25">
      <c r="A6" s="10"/>
      <c r="B6" s="11" t="s">
        <v>6</v>
      </c>
      <c r="C6" s="12">
        <f>SUM(C5:C5)</f>
        <v>1</v>
      </c>
      <c r="D6" s="13">
        <f>SUM(D5:D5)</f>
        <v>44.906545837041833</v>
      </c>
      <c r="E6" s="13">
        <f>SUM(E5:E5)</f>
        <v>10.593454162958169</v>
      </c>
      <c r="F6" s="13">
        <f>SUM(F5:F5)</f>
        <v>55.5</v>
      </c>
      <c r="G6" s="13">
        <f>SUM(G5:G5)</f>
        <v>222</v>
      </c>
    </row>
    <row r="7" spans="1:7" x14ac:dyDescent="0.25">
      <c r="A7" s="15"/>
      <c r="B7" s="15"/>
    </row>
    <row r="8" spans="1:7" x14ac:dyDescent="0.25">
      <c r="B8" s="17"/>
      <c r="G8" s="16"/>
    </row>
    <row r="9" spans="1:7" x14ac:dyDescent="0.25">
      <c r="G9" s="16"/>
    </row>
    <row r="11" spans="1:7" x14ac:dyDescent="0.25">
      <c r="G11" s="16"/>
    </row>
    <row r="14" spans="1:7" x14ac:dyDescent="0.25">
      <c r="E14" s="18"/>
    </row>
  </sheetData>
  <mergeCells count="4">
    <mergeCell ref="A1:G1"/>
    <mergeCell ref="A3:A4"/>
    <mergeCell ref="B3:B4"/>
    <mergeCell ref="C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MD PII 2026</vt:lpstr>
      <vt:lpstr>MD PII 2024 (2)</vt:lpstr>
      <vt:lpstr>Kval. pak. Saulīte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AijaK</dc:creator>
  <cp:lastModifiedBy>DinaBojaruneca</cp:lastModifiedBy>
  <cp:lastPrinted>2025-12-16T11:51:23Z</cp:lastPrinted>
  <dcterms:created xsi:type="dcterms:W3CDTF">2021-09-06T07:22:13Z</dcterms:created>
  <dcterms:modified xsi:type="dcterms:W3CDTF">2025-12-16T13:10:59Z</dcterms:modified>
</cp:coreProperties>
</file>